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240" windowHeight="8595" tabRatio="1000" firstSheet="14" activeTab="14"/>
  </bookViews>
  <sheets>
    <sheet name="وزارات 1 (2)" sheetId="1" r:id="rId1"/>
    <sheet name="عدد المشاريع حسب المحافظات" sheetId="2" r:id="rId2"/>
    <sheet name=" منجزة وغير منجزة" sheetId="3" r:id="rId3"/>
    <sheet name="نوع البناء" sheetId="4" r:id="rId4"/>
    <sheet name="نوع الانشاء" sheetId="5" r:id="rId5"/>
    <sheet name="اضافة" sheetId="6" r:id="rId6"/>
    <sheet name="جدول كميات" sheetId="7" r:id="rId7"/>
    <sheet name="طابوق" sheetId="8" r:id="rId8"/>
    <sheet name="رمل" sheetId="9" r:id="rId9"/>
    <sheet name="حجر جص سمنت حص" sheetId="10" r:id="rId10"/>
    <sheet name="كاشي" sheetId="11" r:id="rId11"/>
    <sheet name="شبابيك" sheetId="12" r:id="rId12"/>
    <sheet name="تأسيسات صحية" sheetId="13" r:id="rId13"/>
    <sheet name="حديد" sheetId="14" r:id="rId14"/>
    <sheet name="ابواب" sheetId="15" r:id="rId15"/>
    <sheet name="تاسيسات كهربائية" sheetId="16" r:id="rId16"/>
    <sheet name="اصباغ" sheetId="17" r:id="rId17"/>
    <sheet name="مواد انشائية اخرى" sheetId="18" r:id="rId18"/>
    <sheet name="معدل العملين حسب الاختصاص والمح" sheetId="19" r:id="rId19"/>
    <sheet name="عدد العاملين" sheetId="20" r:id="rId20"/>
    <sheet name="المزايا" sheetId="21" r:id="rId21"/>
    <sheet name="الكلفة الكلية" sheetId="22" r:id="rId22"/>
    <sheet name="مستلزمات خدمية" sheetId="23" r:id="rId23"/>
    <sheet name="مستلزمات سلعية" sheetId="24" r:id="rId24"/>
    <sheet name="مصاريف اخرى" sheetId="25" r:id="rId25"/>
    <sheet name="منجز وغير منجز" sheetId="26" r:id="rId26"/>
    <sheet name="Sheet1" sheetId="27" r:id="rId27"/>
    <sheet name="Sheet2" sheetId="28" r:id="rId28"/>
    <sheet name="جدول المتوقفة" sheetId="29" r:id="rId29"/>
    <sheet name="Sheet3" sheetId="30" r:id="rId30"/>
    <sheet name="Sheet4" sheetId="31" r:id="rId31"/>
  </sheets>
  <definedNames/>
  <calcPr fullCalcOnLoad="1"/>
</workbook>
</file>

<file path=xl/sharedStrings.xml><?xml version="1.0" encoding="utf-8"?>
<sst xmlns="http://schemas.openxmlformats.org/spreadsheetml/2006/main" count="1730" uniqueCount="504">
  <si>
    <t>اسم الوزارة</t>
  </si>
  <si>
    <t>انشاءات</t>
  </si>
  <si>
    <t>المجموع</t>
  </si>
  <si>
    <t>العدد</t>
  </si>
  <si>
    <t>الكلفة</t>
  </si>
  <si>
    <t xml:space="preserve">وزارة النفط </t>
  </si>
  <si>
    <t>النقل والمواصلات</t>
  </si>
  <si>
    <t>ابنية خدمية اخرى</t>
  </si>
  <si>
    <t>المحافظة</t>
  </si>
  <si>
    <t>عوائد المقاولين</t>
  </si>
  <si>
    <t>مجموع قيمة المواد الانشائية</t>
  </si>
  <si>
    <t>نوع الانتاج</t>
  </si>
  <si>
    <t>الوحده القياسية</t>
  </si>
  <si>
    <t>البناء بالطابوق</t>
  </si>
  <si>
    <t>البناء بالثرمستون</t>
  </si>
  <si>
    <t>البناء بالبلوك</t>
  </si>
  <si>
    <t>صب كونكريت عادي</t>
  </si>
  <si>
    <t>صب كونكريت مسلح</t>
  </si>
  <si>
    <t>بياض بالجص</t>
  </si>
  <si>
    <t>طن</t>
  </si>
  <si>
    <t>صبغ</t>
  </si>
  <si>
    <t>م2</t>
  </si>
  <si>
    <t>رصف حجر</t>
  </si>
  <si>
    <t>مد انابيب</t>
  </si>
  <si>
    <t>م</t>
  </si>
  <si>
    <t>تسويات طرق ترابية</t>
  </si>
  <si>
    <t>الاملاء الترابي</t>
  </si>
  <si>
    <t>اكساء بالكونكريت الاسفلتي</t>
  </si>
  <si>
    <t>المادة : الطابوق</t>
  </si>
  <si>
    <t xml:space="preserve"> (المبلغ والعدد : الف دينار )</t>
  </si>
  <si>
    <t>المحافظــــــة</t>
  </si>
  <si>
    <t>المبلغ</t>
  </si>
  <si>
    <t>كركوك</t>
  </si>
  <si>
    <t>ديالى</t>
  </si>
  <si>
    <t>بغداد</t>
  </si>
  <si>
    <t>بابل</t>
  </si>
  <si>
    <t>كربلاء</t>
  </si>
  <si>
    <t>واسط</t>
  </si>
  <si>
    <t>ميسان</t>
  </si>
  <si>
    <t>البصرة</t>
  </si>
  <si>
    <t xml:space="preserve"> (المبلغ : الف دينار )</t>
  </si>
  <si>
    <t>الف</t>
  </si>
  <si>
    <t>(المبلغ : الف دينار )</t>
  </si>
  <si>
    <t>المحافظــــــــة</t>
  </si>
  <si>
    <t>م3</t>
  </si>
  <si>
    <t>المادة : حجر</t>
  </si>
  <si>
    <t>م 3</t>
  </si>
  <si>
    <t>(المبلغ: الف دينار )</t>
  </si>
  <si>
    <t>اخرى</t>
  </si>
  <si>
    <t>المحافظـــــــة</t>
  </si>
  <si>
    <t xml:space="preserve">المادة : كاشي </t>
  </si>
  <si>
    <t>(االمبلغ : الف دينار )</t>
  </si>
  <si>
    <t>المادة : شبابيك</t>
  </si>
  <si>
    <t xml:space="preserve"> (المبلغ: الف دينار )</t>
  </si>
  <si>
    <t>المحافظــة</t>
  </si>
  <si>
    <t xml:space="preserve">م </t>
  </si>
  <si>
    <t xml:space="preserve"> </t>
  </si>
  <si>
    <t>خشب جام</t>
  </si>
  <si>
    <t>خشب صاج</t>
  </si>
  <si>
    <t>المادة : تاسيسات صحية</t>
  </si>
  <si>
    <t>لتر</t>
  </si>
  <si>
    <t>المادة :مواد انشائية اخرى</t>
  </si>
  <si>
    <t>( المبلغ :الف دينار )</t>
  </si>
  <si>
    <t>عدد</t>
  </si>
  <si>
    <t>المادة : مواد انشائية اخرى</t>
  </si>
  <si>
    <t xml:space="preserve">( المبلغ : الف دينار ) </t>
  </si>
  <si>
    <t>عمال</t>
  </si>
  <si>
    <t>الاجور</t>
  </si>
  <si>
    <t>سواق ومشغلي المكائن والالات</t>
  </si>
  <si>
    <t>مشتغلون اخرون</t>
  </si>
  <si>
    <t>فنيون</t>
  </si>
  <si>
    <t>اداريون</t>
  </si>
  <si>
    <t>سواق سيارات</t>
  </si>
  <si>
    <t>ذكور</t>
  </si>
  <si>
    <t>اناث</t>
  </si>
  <si>
    <t>مهندسون</t>
  </si>
  <si>
    <t>سواق ومشغلين المكائن والالات</t>
  </si>
  <si>
    <t>الحراس والفراشون ومشتغلون اخرون</t>
  </si>
  <si>
    <t>الضمان الاجتماعي</t>
  </si>
  <si>
    <t>نقل العاملين</t>
  </si>
  <si>
    <t>السكن</t>
  </si>
  <si>
    <t>الطعام</t>
  </si>
  <si>
    <t>معالجات طبية وادوية</t>
  </si>
  <si>
    <t>مكافئات واكراميات وغيرها</t>
  </si>
  <si>
    <t>مجموع الصفحة</t>
  </si>
  <si>
    <t>المجموع الكلي</t>
  </si>
  <si>
    <t>المبلغ : الف دينار</t>
  </si>
  <si>
    <t>الاجور : الف دينار</t>
  </si>
  <si>
    <t>( المبلغ : الف دينار )</t>
  </si>
  <si>
    <t xml:space="preserve">المبلغ </t>
  </si>
  <si>
    <t>مجموع</t>
  </si>
  <si>
    <t>تطبيق بالكاشي</t>
  </si>
  <si>
    <t xml:space="preserve">النسبة المئوية </t>
  </si>
  <si>
    <t>التخصص</t>
  </si>
  <si>
    <t>قادسية</t>
  </si>
  <si>
    <t>نجف</t>
  </si>
  <si>
    <t>اكساء بالسبيس</t>
  </si>
  <si>
    <t>بياض بالاسمنت</t>
  </si>
  <si>
    <t>اضافة وترميم</t>
  </si>
  <si>
    <t>المجموع الكلي للتأسيسات الصحية</t>
  </si>
  <si>
    <t>الوقف الشيعي</t>
  </si>
  <si>
    <t>امانة بغداد</t>
  </si>
  <si>
    <t>وزارة الاعمار والاسكان</t>
  </si>
  <si>
    <t>وزارة البلديات والاشغال</t>
  </si>
  <si>
    <t>وزارة التعليم العالي والبحث العلمي</t>
  </si>
  <si>
    <t>وزارة الصحة</t>
  </si>
  <si>
    <t>وزارة الكهرباء</t>
  </si>
  <si>
    <t>وزارة الموارد المائية</t>
  </si>
  <si>
    <t>وزارة شؤون المحافظات</t>
  </si>
  <si>
    <t>المبلغ : بالالف دينار</t>
  </si>
  <si>
    <t>اضافات</t>
  </si>
  <si>
    <t>ترميمات</t>
  </si>
  <si>
    <t>اكساء وتسويات ترابية</t>
  </si>
  <si>
    <t>توزيع الكهرباء والمحولات</t>
  </si>
  <si>
    <t>مجموع الذكور</t>
  </si>
  <si>
    <t>مجموع الاناث</t>
  </si>
  <si>
    <t>الجنس</t>
  </si>
  <si>
    <t>مجموع قيمة الاجور والمزايا</t>
  </si>
  <si>
    <t>مجموع قيمة المصاريف</t>
  </si>
  <si>
    <t>حصة المشروع من اندثار الموجودات الثابتة</t>
  </si>
  <si>
    <t xml:space="preserve">مجموع الكلفة الكلية </t>
  </si>
  <si>
    <t>المبلغ:الف دينار</t>
  </si>
  <si>
    <t>مستلزمات خدمية</t>
  </si>
  <si>
    <t>مصاريف نقل</t>
  </si>
  <si>
    <t>ايجار مكائن</t>
  </si>
  <si>
    <t>فحوصات مختبرية</t>
  </si>
  <si>
    <t>تنظيف الموقع ونقل المخلفات</t>
  </si>
  <si>
    <t>خدمات ابحاث</t>
  </si>
  <si>
    <t>خدمات صيانة</t>
  </si>
  <si>
    <t>استئجار موجودات ثابتة</t>
  </si>
  <si>
    <t>مصاريف خدمية اخرى</t>
  </si>
  <si>
    <t>مستلزمات سلعية</t>
  </si>
  <si>
    <t>وقود وزيوت</t>
  </si>
  <si>
    <t>كهرباء وماء</t>
  </si>
  <si>
    <t>الادوات الاحتياطية</t>
  </si>
  <si>
    <t>مصاريف اخرى</t>
  </si>
  <si>
    <t>تعويضات وغرامات مدفوعة</t>
  </si>
  <si>
    <t>ضرائب ورسوم</t>
  </si>
  <si>
    <t>عوارض عمل</t>
  </si>
  <si>
    <t>مجموع قيمة المصاريف الكلي</t>
  </si>
  <si>
    <t>السلف المستلمة</t>
  </si>
  <si>
    <t>القروض المستلمة</t>
  </si>
  <si>
    <t xml:space="preserve"> العدد</t>
  </si>
  <si>
    <t>كلفة</t>
  </si>
  <si>
    <t>نوع البناء (43) التصانيف من (1-156)</t>
  </si>
  <si>
    <t>نوع البناء اوالانشاء</t>
  </si>
  <si>
    <t>تربيع ارضيات</t>
  </si>
  <si>
    <t>المادة :بدائل الطابوق</t>
  </si>
  <si>
    <t xml:space="preserve">            المادة : رمل</t>
  </si>
  <si>
    <t xml:space="preserve">         المادة : حصى</t>
  </si>
  <si>
    <t xml:space="preserve">          المادة : جص</t>
  </si>
  <si>
    <t xml:space="preserve">          المادة : سمنت </t>
  </si>
  <si>
    <t xml:space="preserve">المادة : كاشي       </t>
  </si>
  <si>
    <t>مشبــــــــــــــك</t>
  </si>
  <si>
    <t>شيــــــــــــــــش</t>
  </si>
  <si>
    <t>شيلمـــــــــــــان</t>
  </si>
  <si>
    <t>المـــــــــــادة : ابــــــــواب</t>
  </si>
  <si>
    <t>حـديــديـــــــــــة</t>
  </si>
  <si>
    <t>المنيــــــــوم</t>
  </si>
  <si>
    <t>بلاستـــك (pvc)</t>
  </si>
  <si>
    <t>انـــــابيـــب بــــوري</t>
  </si>
  <si>
    <t>انــــابيـــب اهيـــــن</t>
  </si>
  <si>
    <t>انــابيب حـــــــــديد</t>
  </si>
  <si>
    <t>انـــــــــابيب اسبست</t>
  </si>
  <si>
    <t>انـابيب بـــــــــلاستك</t>
  </si>
  <si>
    <t>مــــــــجمــوع الانابيــــب</t>
  </si>
  <si>
    <t>مشـــــــــطــفـــــة</t>
  </si>
  <si>
    <t>منهــــــــــــــــــــول</t>
  </si>
  <si>
    <t>خـزان مــاء حــديــد</t>
  </si>
  <si>
    <t>خــزان مــاء بـلاستك</t>
  </si>
  <si>
    <t>حـــنـفــيــــــــــــــــــــــة</t>
  </si>
  <si>
    <t>مــــــرحــــــــاض</t>
  </si>
  <si>
    <t>مــغــســـــــــــــــلة</t>
  </si>
  <si>
    <t xml:space="preserve">المــــادة : الاصبــــاغ </t>
  </si>
  <si>
    <t>مـــــــــائــيـــــــــــــة</t>
  </si>
  <si>
    <t>زيـــــتــيـــــــــــــــــــــة</t>
  </si>
  <si>
    <t>بــــــــلاســتيكيـــــة</t>
  </si>
  <si>
    <t>الــمــجــمـــــــــــــوع</t>
  </si>
  <si>
    <t>اخــــرى</t>
  </si>
  <si>
    <t>كغم</t>
  </si>
  <si>
    <t>مبلغ</t>
  </si>
  <si>
    <t>مـعـجـــون جـــــــــــــــام</t>
  </si>
  <si>
    <t>مــبـيــــــــــــــــــــدات</t>
  </si>
  <si>
    <t>لـــبـــــــــــــــــــــــــــــــــــاد</t>
  </si>
  <si>
    <t>سـقــوف ثـانـويــــــــــة</t>
  </si>
  <si>
    <t>سياج اعمدة كونكريتية</t>
  </si>
  <si>
    <t>سـيـاج حـديـــــد(prc)</t>
  </si>
  <si>
    <t>شـبـابـيـك الــدكتــــــات</t>
  </si>
  <si>
    <t>صــبـــــــــــــــات درج</t>
  </si>
  <si>
    <t>تـــــــــــــــــــــــــــــراب</t>
  </si>
  <si>
    <t>زجــــــــــــــــــــــــــــــاج</t>
  </si>
  <si>
    <t xml:space="preserve">انــابـيــب كـونـكـريتيــــــــــــة </t>
  </si>
  <si>
    <t>المادة: بلوك</t>
  </si>
  <si>
    <t xml:space="preserve">         المادة : مواد انشائية اخرى</t>
  </si>
  <si>
    <t>قـــــــــير سائــــــــــل</t>
  </si>
  <si>
    <t>مصــــــاعـــــــــــــــد</t>
  </si>
  <si>
    <t>مـــــــــانع رطوبـــــــــــة</t>
  </si>
  <si>
    <t>مكيـــــــف مـركــــزي</t>
  </si>
  <si>
    <t>ســبلـــــــــــــــــــــت</t>
  </si>
  <si>
    <t>مكيــف شبـــــــاك</t>
  </si>
  <si>
    <t xml:space="preserve">كونكريــت اسفلتـــــــــي </t>
  </si>
  <si>
    <t>طبقــات خشبيـــــــــة</t>
  </si>
  <si>
    <t>طبقـات بلاستيكيــــــة</t>
  </si>
  <si>
    <t>سخـان مـاء مركـــزي</t>
  </si>
  <si>
    <t>مـــــاستــــــــــــــــــــك</t>
  </si>
  <si>
    <t>جملــون حديــــــــدي</t>
  </si>
  <si>
    <t>سيــــــــــم ربـــــــــــــــــــط</t>
  </si>
  <si>
    <t>قفــص مكيـــــــــــف</t>
  </si>
  <si>
    <t>طبقـــات فليـــــــــــن</t>
  </si>
  <si>
    <t>سندويـــــج بنـــــــــل</t>
  </si>
  <si>
    <t>الكابــــــــونــــــــــد</t>
  </si>
  <si>
    <t>كـــرفـــــــــــــــان</t>
  </si>
  <si>
    <t>نـــــافـــــــــــــــــــورات</t>
  </si>
  <si>
    <t>استخراجيــة</t>
  </si>
  <si>
    <t>الماء والكهربـاء</t>
  </si>
  <si>
    <t>الخدمــــــــــات</t>
  </si>
  <si>
    <t>المجمــــــــــوع</t>
  </si>
  <si>
    <t>المجمـــــــــــــوع</t>
  </si>
  <si>
    <t>ابنيــــــة</t>
  </si>
  <si>
    <t>انشـــاءات</t>
  </si>
  <si>
    <t>المجمـــــــوع</t>
  </si>
  <si>
    <t>موزائيك صب موقعـــي</t>
  </si>
  <si>
    <t>مقـــــرنــــــــــــــــــص</t>
  </si>
  <si>
    <t>المــنيـــــــــــــــــــوم</t>
  </si>
  <si>
    <t>بـــــلاســـــتـــــــــــك</t>
  </si>
  <si>
    <t>المـــــجمـــــــــــــــوع</t>
  </si>
  <si>
    <t xml:space="preserve">  ملاحظة : (1) الكميات اعلاه لايمكن جمعها لاختلاف وحدات القياس  (2) لايشمل كميات المواد الانشائية التالفة والضياعات اثناء العمل </t>
  </si>
  <si>
    <t>ثرمستـــــــــــــــون</t>
  </si>
  <si>
    <t>طابوق حجـــــــــري</t>
  </si>
  <si>
    <t>قرميــــــــــــــــــــــد</t>
  </si>
  <si>
    <t xml:space="preserve">المجمـــــــــــــــوع </t>
  </si>
  <si>
    <t>حجــــم كبيـــــــــــــر</t>
  </si>
  <si>
    <t>حجــم متوســـــط</t>
  </si>
  <si>
    <t>حجــــم صغيـــــــــــر</t>
  </si>
  <si>
    <t xml:space="preserve">المجمــــــــــــــــــــــوع </t>
  </si>
  <si>
    <t>اســــــــــــــــــــــــــــود</t>
  </si>
  <si>
    <t>احمــــــــــــــــــــــــــــــــــر</t>
  </si>
  <si>
    <t>المجمـــــــــــــــــــــــــــــــــوع</t>
  </si>
  <si>
    <t>مكســــــــــــــــــــــــر</t>
  </si>
  <si>
    <t>المحافظـة</t>
  </si>
  <si>
    <t>مـجاري هوائيـة(تبريد)</t>
  </si>
  <si>
    <t>تـيـــل مــانــع حشـــــــــرات</t>
  </si>
  <si>
    <t>حــصـى خــــــابط(سبيس)</t>
  </si>
  <si>
    <t>مواد اخرى</t>
  </si>
  <si>
    <t>المهندسون الكــلي</t>
  </si>
  <si>
    <t>الفنيــــــــــــــــــون</t>
  </si>
  <si>
    <t>الاداريــــــــــــون</t>
  </si>
  <si>
    <t>عمـــــــــــــــــــــــــال</t>
  </si>
  <si>
    <t>سواق السيــارات</t>
  </si>
  <si>
    <t>حراس وفراشــون</t>
  </si>
  <si>
    <t>مشتغلون اخـــرون</t>
  </si>
  <si>
    <t>المجمــــــــــــــــــوع</t>
  </si>
  <si>
    <t>اخــــــرى</t>
  </si>
  <si>
    <t>جدول  ( 2 )</t>
  </si>
  <si>
    <t>جدول  ( 3)</t>
  </si>
  <si>
    <t xml:space="preserve">تابع جدول  (10) </t>
  </si>
  <si>
    <t xml:space="preserve">جدول  (11) </t>
  </si>
  <si>
    <t>عقـــــــــــــاري</t>
  </si>
  <si>
    <t>عـــــــــــــــــــادي</t>
  </si>
  <si>
    <t>جمهـــــــــــوري</t>
  </si>
  <si>
    <t>كســـــــر</t>
  </si>
  <si>
    <t>عــــــــــــــــــــــــــــادي</t>
  </si>
  <si>
    <t>اخــــــــــرى</t>
  </si>
  <si>
    <t>عـــــــــــــــــــــــــــادي</t>
  </si>
  <si>
    <t>فــرفــــــــــــــــــــوري</t>
  </si>
  <si>
    <t>مــــوزائيـــــــــــــــــك</t>
  </si>
  <si>
    <t>مـــــــرمــــــــــــــــــــر</t>
  </si>
  <si>
    <t>كـــــرانيــــــــــــــــت</t>
  </si>
  <si>
    <t>بــــورسليـــــــــــــــن</t>
  </si>
  <si>
    <t>سيـــــراميــــــــــــــــــك</t>
  </si>
  <si>
    <t>شتايكــــــــــــــــــــــــر</t>
  </si>
  <si>
    <t>كربستــــــــــــــــــون</t>
  </si>
  <si>
    <t>حـــــديــــــــــــــــــــدية</t>
  </si>
  <si>
    <t>اخـــــــــرى</t>
  </si>
  <si>
    <t>المادة : حديــــــــــد</t>
  </si>
  <si>
    <t>محجــــــــــــر خشب</t>
  </si>
  <si>
    <t>محجـــــــــــــر حديد</t>
  </si>
  <si>
    <t>محجـــــــــــر المنيوم</t>
  </si>
  <si>
    <t>قــــــــير عــــــــــــــادي</t>
  </si>
  <si>
    <t>مقطــــــــــــــــــــــــــــع</t>
  </si>
  <si>
    <t>خـــــــــــــــــــــــــــــام</t>
  </si>
  <si>
    <t>تغليــــــــــــــــــــــــــــــــــف</t>
  </si>
  <si>
    <t>المــــــجمـــــــــــــــوع</t>
  </si>
  <si>
    <t>الابنيــــــــــــة</t>
  </si>
  <si>
    <t>الانشــــــــــاءات</t>
  </si>
  <si>
    <t>اضـــافة وترميــــم</t>
  </si>
  <si>
    <t>المــــجمـــــــــوع</t>
  </si>
  <si>
    <t>نوع البناء (41) التصانيف من (1-92)</t>
  </si>
  <si>
    <t>نوع البناء</t>
  </si>
  <si>
    <t>الماء والكهربــاء</t>
  </si>
  <si>
    <t>المجمـــــــــوع</t>
  </si>
  <si>
    <t>ابنية صحية اخرى</t>
  </si>
  <si>
    <t>ابنيةثقافية اخرى</t>
  </si>
  <si>
    <t>دوائر حكومية</t>
  </si>
  <si>
    <t>رياض اطفال</t>
  </si>
  <si>
    <t>استخراجيــــــــة</t>
  </si>
  <si>
    <t>الماء والكهربـــاء</t>
  </si>
  <si>
    <t>الخدمـــــــــــــات</t>
  </si>
  <si>
    <t>مشاريع كهرباء</t>
  </si>
  <si>
    <t>نوع البناء (42) التصانيف من (101-156)</t>
  </si>
  <si>
    <t xml:space="preserve">جدول  (7) </t>
  </si>
  <si>
    <t xml:space="preserve">نوع الانشاء </t>
  </si>
  <si>
    <t>زراعــــــة</t>
  </si>
  <si>
    <t>استخراجيـــــة</t>
  </si>
  <si>
    <t>الماء والكهرباء</t>
  </si>
  <si>
    <t>الخدمـــــــــــات</t>
  </si>
  <si>
    <t>المجمـــــــــــــــــــوع</t>
  </si>
  <si>
    <t>انشاءات اخرى للنقل</t>
  </si>
  <si>
    <t>تبليط ارصفة شوراع</t>
  </si>
  <si>
    <t>تبليط الشوراع</t>
  </si>
  <si>
    <t xml:space="preserve">جسور سيارات </t>
  </si>
  <si>
    <t>خدمات اخرى</t>
  </si>
  <si>
    <t>شبكات المياه</t>
  </si>
  <si>
    <t>مجاري</t>
  </si>
  <si>
    <t>المادة : تاسيسات كهربائية</t>
  </si>
  <si>
    <t>انابيـــــــب بـــــورى</t>
  </si>
  <si>
    <t>ســـــــــــــــــــــــلك</t>
  </si>
  <si>
    <t xml:space="preserve">المادة : تاسيسات كهربائية </t>
  </si>
  <si>
    <t>المحافظـــة</t>
  </si>
  <si>
    <t xml:space="preserve">جدول  (4) </t>
  </si>
  <si>
    <t>المـجـمــــــــــــــــــــوع</t>
  </si>
  <si>
    <t>كــلفــــــــــة</t>
  </si>
  <si>
    <t>كــلفــــــــة</t>
  </si>
  <si>
    <t>كـــــلفــــــة</t>
  </si>
  <si>
    <t>كــــلفــــــــــــة</t>
  </si>
  <si>
    <t>وزارة التربية</t>
  </si>
  <si>
    <t>نينوى</t>
  </si>
  <si>
    <t>انبار</t>
  </si>
  <si>
    <t>صلاح الدين</t>
  </si>
  <si>
    <t>نقل والمواصلات</t>
  </si>
  <si>
    <t>محطات توليد الطاقة</t>
  </si>
  <si>
    <t>التــــــــــجارة</t>
  </si>
  <si>
    <t>البناء بالحجر</t>
  </si>
  <si>
    <t>اجور</t>
  </si>
  <si>
    <t>مزايا</t>
  </si>
  <si>
    <t>سويــــــــــج رئيســـــي</t>
  </si>
  <si>
    <t>كيــــــــــــبــــــــــــــلات</t>
  </si>
  <si>
    <t>اســـــــلاك اعمــــدة</t>
  </si>
  <si>
    <t>ســــــــــويــــــــــج</t>
  </si>
  <si>
    <t>بـــــــــــــــــــــــــــلك</t>
  </si>
  <si>
    <t>طــــن</t>
  </si>
  <si>
    <t>المبـــــــــــلغ</t>
  </si>
  <si>
    <t>طابوق</t>
  </si>
  <si>
    <t>رمل</t>
  </si>
  <si>
    <t>حجر</t>
  </si>
  <si>
    <t>حصو</t>
  </si>
  <si>
    <t>جص</t>
  </si>
  <si>
    <t>سمنت</t>
  </si>
  <si>
    <t>كاشي</t>
  </si>
  <si>
    <t>شبايبك</t>
  </si>
  <si>
    <t>حديد</t>
  </si>
  <si>
    <t>ابواب</t>
  </si>
  <si>
    <t>كهربائية</t>
  </si>
  <si>
    <t>صحية</t>
  </si>
  <si>
    <t>اصباغ</t>
  </si>
  <si>
    <t>مجموع المواد الكلي</t>
  </si>
  <si>
    <t>بــــــــــــــــــورد</t>
  </si>
  <si>
    <t>بـــــــــــــلك سويـــــــــــــــج</t>
  </si>
  <si>
    <t>سيـــــــــــــركت بــــريـــــــــكر</t>
  </si>
  <si>
    <t>جينـــــــــــــــج اوفـــــــر</t>
  </si>
  <si>
    <t>ساحبـــــــــــات هــــواء</t>
  </si>
  <si>
    <t>مـــــــــراوح هــواء</t>
  </si>
  <si>
    <t>مــــــــــحـــــــــــــــــولات</t>
  </si>
  <si>
    <t>اعمـــدة ضغط عـــــالي</t>
  </si>
  <si>
    <t>اخـــرى</t>
  </si>
  <si>
    <t xml:space="preserve">                                   </t>
  </si>
  <si>
    <t>الانبار</t>
  </si>
  <si>
    <t>النجف</t>
  </si>
  <si>
    <t>القادسية</t>
  </si>
  <si>
    <t xml:space="preserve">جدول  (12) </t>
  </si>
  <si>
    <t>وزارة الشباب والرياضة</t>
  </si>
  <si>
    <t>وزارة المالية</t>
  </si>
  <si>
    <t>قاعات (متعدد الاغراض)</t>
  </si>
  <si>
    <t>زراعــــــــــــة</t>
  </si>
  <si>
    <t>زراعــــــــــــــة</t>
  </si>
  <si>
    <t>استخراجيــــــــــــة</t>
  </si>
  <si>
    <t>متنزهات</t>
  </si>
  <si>
    <t>مخازن زراعية</t>
  </si>
  <si>
    <t>مدارس ابتدائية</t>
  </si>
  <si>
    <t>مدارس متوسطة وثانويا</t>
  </si>
  <si>
    <t>مراكز صحية</t>
  </si>
  <si>
    <t>مساجد وابنية دينية</t>
  </si>
  <si>
    <t>مستوصفات</t>
  </si>
  <si>
    <t>مشاريع ماء</t>
  </si>
  <si>
    <t>نوادي ومراكز وملاعب</t>
  </si>
  <si>
    <t>استصلاح الاراضي</t>
  </si>
  <si>
    <t>محطات ضخ</t>
  </si>
  <si>
    <t>مستوصف ومحجر بيطري</t>
  </si>
  <si>
    <t>متوقف</t>
  </si>
  <si>
    <t>عدم مباشرة</t>
  </si>
  <si>
    <t>المـــجمـــــــــــــــــوع</t>
  </si>
  <si>
    <t>المــــــــــــــــجمـــــــــــــــــــــــــــــــــــوع</t>
  </si>
  <si>
    <t xml:space="preserve">كتــــــــــــل خرسانيــــــــــة </t>
  </si>
  <si>
    <t>مواد انشائية اخرى</t>
  </si>
  <si>
    <t>المـــجمـــــــــــــــــــــــوع</t>
  </si>
  <si>
    <t>اخـــــــــــرى</t>
  </si>
  <si>
    <t xml:space="preserve">جدول  (5) </t>
  </si>
  <si>
    <t xml:space="preserve">جدول (6) </t>
  </si>
  <si>
    <t xml:space="preserve">تابع جدول  (6) </t>
  </si>
  <si>
    <t xml:space="preserve">جدول  (8) </t>
  </si>
  <si>
    <t>جدول ( 9)</t>
  </si>
  <si>
    <t xml:space="preserve">تابع جدول ( 10) </t>
  </si>
  <si>
    <t>بـــــــــــــانـــيــــــــــــو</t>
  </si>
  <si>
    <t>عدد الاستمارات</t>
  </si>
  <si>
    <t>المثنى</t>
  </si>
  <si>
    <t xml:space="preserve">ذي قار </t>
  </si>
  <si>
    <t>لبصرة</t>
  </si>
  <si>
    <t xml:space="preserve">عدد استمارات مشاريع الابنية والانشاءات في القطاع العام الفصل الرابع </t>
  </si>
  <si>
    <t>اقسام داخلية</t>
  </si>
  <si>
    <t>مخازن</t>
  </si>
  <si>
    <t>مستشفيات</t>
  </si>
  <si>
    <t>اكساء لضفاف الانهر</t>
  </si>
  <si>
    <t xml:space="preserve">معدل عدد العاملين والاجور المدفوعة لهم حسب الاختصاص والمحافظة في القطاع العام لسنة 2020 </t>
  </si>
  <si>
    <t>خلاصة بقيمة الكميات والمواد الانشائية المستخدمة والمصروفة فعلا في مشاريع القطاع العام لسنة 2020</t>
  </si>
  <si>
    <t>عكادة</t>
  </si>
  <si>
    <t>اعـــمـــدة ضغط واطــى</t>
  </si>
  <si>
    <t>اخـــــرى</t>
  </si>
  <si>
    <t>اقفـــــــــــال انـــابيب</t>
  </si>
  <si>
    <t>حــمـــــام كـــامــــــــل</t>
  </si>
  <si>
    <t>المجمــــــــــــــــــــوع</t>
  </si>
  <si>
    <t>مجموع المواد الانشائية لسنة 2020</t>
  </si>
  <si>
    <t xml:space="preserve">جينكــــــــــــو   </t>
  </si>
  <si>
    <t>جدول  (9)</t>
  </si>
  <si>
    <t>تابع جدول  (9)</t>
  </si>
  <si>
    <t xml:space="preserve">تابع جدول (9)  </t>
  </si>
  <si>
    <t>تابع  جدول  (9)</t>
  </si>
  <si>
    <t xml:space="preserve">تابع جدول  (9) </t>
  </si>
  <si>
    <t>تابع  جدول (9)</t>
  </si>
  <si>
    <t xml:space="preserve">جدول  (10) </t>
  </si>
  <si>
    <t xml:space="preserve"> جدول  (13_ب) </t>
  </si>
  <si>
    <t xml:space="preserve">جدول  (13_أ) </t>
  </si>
  <si>
    <t xml:space="preserve"> جدول  (13-جـ) </t>
  </si>
  <si>
    <t xml:space="preserve">جدول (14) </t>
  </si>
  <si>
    <t>عدد المشاريع المتوقفة وعدم المباشرة في القطاع العام حسب المحافظات لعام 2020</t>
  </si>
  <si>
    <t xml:space="preserve">المجــــــــــــــــــــــــــموع </t>
  </si>
  <si>
    <t>عدد وكلفة المشاريع المنجزة وغير المنجزة في القطاع العام حسب المحافظات لسنة 2021</t>
  </si>
  <si>
    <t>عدد وكلفة الابنية في القطاع العام  حسب الانشطة ونوع البناء لسنة 2021</t>
  </si>
  <si>
    <t>عدد وكلفة الانشاءات في القطاع العام حسب الانشطة ونوع الانشاء لسنة 2021</t>
  </si>
  <si>
    <t>عدد وكلفة الابنية والانشاءات ( اضافة وترميم ) في القطاع العام حسب الانشطة ونوع البناء اوالانشاء لسنة 2021</t>
  </si>
  <si>
    <t>كمية وقيمة المواد الانشائية المستخدمة في البناء حسب المحافظات في القطاع العام لسنة 2021</t>
  </si>
  <si>
    <t xml:space="preserve">كمية وقيمة المواد الانشائية المستخدمة في البناء حسب المحافظات في القطاع العام لسنة 2021   </t>
  </si>
  <si>
    <t>كمية وقيمة المواد الانشائية المستخدمة في البناء حسب المحافظات في القطاع العام لسنة2021</t>
  </si>
  <si>
    <t xml:space="preserve">كمية وقيمة المواد الانشائية المستخدمة في البناء حسب المحافظات في القطاع العام لسنة 2021 </t>
  </si>
  <si>
    <t xml:space="preserve">معدل عدد العاملين والاجور المدفوعة لهم حسب الاختصاص والمحافظة في القطاع العام لسنة 2021 </t>
  </si>
  <si>
    <t xml:space="preserve">معدل عدد العاملين والاجور المدفوعة لهم حسب الاختصاص والمحافظة في القطاع العام  لسنة 2021 </t>
  </si>
  <si>
    <t>معدل عدد العاملين والاجور المدفوعة لهم حسب التخصص والجنس في القطاع العام لسنة 2021</t>
  </si>
  <si>
    <t>المزايا المدفوعة للعاملين حسب المحافظات في القطاع العام لسنة 2021</t>
  </si>
  <si>
    <t>الكلفة الكلية المصروفة وعوائد المقاولين لتنفيذ مشاريع الابنية والانشاءات حسب المحافظات في القطاع العام لسنة 2021</t>
  </si>
  <si>
    <t xml:space="preserve">قيمة المصاريف  حسب المحافظات في القطاع العام لسنة 2021   </t>
  </si>
  <si>
    <t>قيمة المصاريف  حسب المحافظات في القطاع العام لسنة 2021</t>
  </si>
  <si>
    <t>الوقف السني</t>
  </si>
  <si>
    <t>الوقف المسيحي</t>
  </si>
  <si>
    <t>ديوان الرقابة المالية</t>
  </si>
  <si>
    <t>وزارة الزراعة</t>
  </si>
  <si>
    <t>وزارة الصناعة والمعادن</t>
  </si>
  <si>
    <t>وزارة النقل</t>
  </si>
  <si>
    <t>لمجموع</t>
  </si>
  <si>
    <t>دور السكن</t>
  </si>
  <si>
    <t>عمارات سكنية</t>
  </si>
  <si>
    <t>كراجات السيارات</t>
  </si>
  <si>
    <t>كليات</t>
  </si>
  <si>
    <t>مجمعات سكنية</t>
  </si>
  <si>
    <t>محاجر صحية</t>
  </si>
  <si>
    <t>محطات تعبئة</t>
  </si>
  <si>
    <t>مختبر تحليل حيواني</t>
  </si>
  <si>
    <t>مختبرات</t>
  </si>
  <si>
    <t>مراكز الشرطة</t>
  </si>
  <si>
    <t>مراكز للتجارب والبحوث</t>
  </si>
  <si>
    <t>معامل</t>
  </si>
  <si>
    <t>نقل ومواصلات</t>
  </si>
  <si>
    <t>الغاز والنفط والمناجم</t>
  </si>
  <si>
    <t>جسور مشاة</t>
  </si>
  <si>
    <t>سدود حجرية</t>
  </si>
  <si>
    <t>قناطر</t>
  </si>
  <si>
    <t>مطارات</t>
  </si>
  <si>
    <t>اضافات تجارية</t>
  </si>
  <si>
    <t>محطات الهاتف والتلكس</t>
  </si>
  <si>
    <t xml:space="preserve">      مـــنـجــــــــــــــــــــز</t>
  </si>
  <si>
    <t xml:space="preserve">     غيــــــــــــر منجــــــــــــــز</t>
  </si>
  <si>
    <t xml:space="preserve">    المجمـــــــــــــوع</t>
  </si>
  <si>
    <t>مدارس متوسطة وثانوية</t>
  </si>
  <si>
    <t xml:space="preserve">          م3</t>
  </si>
  <si>
    <t xml:space="preserve">           المجمــــــــــــــــــــــــــــــوع </t>
  </si>
  <si>
    <t xml:space="preserve">   طن</t>
  </si>
  <si>
    <t xml:space="preserve">  المجـــــــــــــــــــــــموع</t>
  </si>
  <si>
    <t>بـــــــــــــــــــــــورك</t>
  </si>
  <si>
    <t>فنـــــــــــــــــــي</t>
  </si>
  <si>
    <t>عــــــــــــــــــــــادي</t>
  </si>
  <si>
    <t>ابـــــــيــــــــــــــض</t>
  </si>
  <si>
    <t>مــــــــــقــــــــــــاوم</t>
  </si>
  <si>
    <t>المــــــــــــجمــــــــــوع</t>
  </si>
  <si>
    <t xml:space="preserve">    شــــــــــــــــــاور</t>
  </si>
  <si>
    <t xml:space="preserve">    ســـــــــنــــــــــــــــك</t>
  </si>
  <si>
    <t xml:space="preserve">    خـــــــــــــــــلاط</t>
  </si>
  <si>
    <t>المــــــــــجــــمــــــــــــــــــــــــــــــــــــــــــوع</t>
  </si>
  <si>
    <t>انارة بانواعـها</t>
  </si>
  <si>
    <t>مضخـــــات مــــاء</t>
  </si>
  <si>
    <t>عدد وكلفة المشاريع المنجزة وغير المنجزة في القطاع العام حسب الوزارات والجهات غير المرتبطة بوزارة لسنة 2021</t>
  </si>
  <si>
    <t>ابنية</t>
  </si>
  <si>
    <t>أضافة وترميم</t>
  </si>
  <si>
    <t>عدد وكلفة مشاريع الابنية والانشاءات والاضافة والترميم المنجزة وغير المنجزة في القطاع العام حسب المحافظات لسنة 2021</t>
  </si>
  <si>
    <t>أبنيـــــــــــــــــــــة</t>
  </si>
  <si>
    <t>أضافــة وترميـــــــــــم</t>
  </si>
  <si>
    <t>أنشــــــــــــــــــــــــاءات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</si>
</sst>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ع.&quot;\ #,##0_-;&quot;د.ع.&quot;\ #,##0\-"/>
    <numFmt numFmtId="165" formatCode="&quot;د.ع.&quot;\ #,##0_-;[Red]&quot;د.ع.&quot;\ #,##0\-"/>
    <numFmt numFmtId="166" formatCode="&quot;د.ع.&quot;\ #,##0.00_-;&quot;د.ع.&quot;\ #,##0.00\-"/>
    <numFmt numFmtId="167" formatCode="&quot;د.ع.&quot;\ #,##0.00_-;[Red]&quot;د.ع.&quot;\ #,##0.00\-"/>
    <numFmt numFmtId="168" formatCode="_-&quot;د.ع.&quot;\ * #,##0_-;_-&quot;د.ع.&quot;\ * #,##0\-;_-&quot;د.ع.&quot;\ * &quot;-&quot;_-;_-@_-"/>
    <numFmt numFmtId="169" formatCode="_-* #,##0_-;_-* #,##0\-;_-* &quot;-&quot;_-;_-@_-"/>
    <numFmt numFmtId="170" formatCode="_-&quot;د.ع.&quot;\ * #,##0.00_-;_-&quot;د.ع.&quot;\ * #,##0.00\-;_-&quot;د.ع.&quot;\ * &quot;-&quot;??_-;_-@_-"/>
    <numFmt numFmtId="171" formatCode="_-* #,##0.00_-;_-* #,##0.00\-;_-* &quot;-&quot;??_-;_-@_-"/>
    <numFmt numFmtId="172" formatCode="###0"/>
    <numFmt numFmtId="173" formatCode="[$-801]dd\ mmmm\,\ yyyy"/>
    <numFmt numFmtId="174" formatCode="[$-801]hh:mm:ss\ AM/PM"/>
    <numFmt numFmtId="175" formatCode="0.000000"/>
    <numFmt numFmtId="176" formatCode="#,##0.0"/>
    <numFmt numFmtId="177" formatCode="#,##0.000"/>
    <numFmt numFmtId="178" formatCode="0.0"/>
    <numFmt numFmtId="179" formatCode="0;[Red]0"/>
    <numFmt numFmtId="180" formatCode="_-* #,##0.0_-;_-* #,##0.0\-;_-* &quot;-&quot;??_-;_-@_-"/>
    <numFmt numFmtId="181" formatCode="_-* #,##0_-;_-* #,##0\-;_-* &quot;-&quot;??_-;_-@_-"/>
    <numFmt numFmtId="182" formatCode="_-* #,##0.000_-;_-* #,##0.000\-;_-* &quot;-&quot;??_-;_-@_-"/>
  </numFmts>
  <fonts count="76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Arial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Arial"/>
      <family val="2"/>
    </font>
    <font>
      <b/>
      <sz val="14"/>
      <color theme="0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rgb="FF000000"/>
      <name val="Arial"/>
      <family val="2"/>
    </font>
    <font>
      <sz val="8"/>
      <color theme="1"/>
      <name val="Calibri"/>
      <family val="2"/>
    </font>
    <font>
      <sz val="18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/>
      <right style="thin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6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Alignment="1">
      <alignment horizontal="center" vertical="center" wrapText="1"/>
    </xf>
    <xf numFmtId="1" fontId="6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/>
    </xf>
    <xf numFmtId="0" fontId="7" fillId="33" borderId="0" xfId="0" applyFont="1" applyFill="1" applyBorder="1" applyAlignment="1">
      <alignment vertical="center" wrapText="1"/>
    </xf>
    <xf numFmtId="3" fontId="0" fillId="0" borderId="0" xfId="0" applyNumberFormat="1" applyAlignment="1">
      <alignment/>
    </xf>
    <xf numFmtId="3" fontId="6" fillId="0" borderId="0" xfId="0" applyNumberFormat="1" applyFont="1" applyFill="1" applyAlignment="1">
      <alignment horizontal="center" vertical="center" wrapText="1"/>
    </xf>
    <xf numFmtId="3" fontId="11" fillId="34" borderId="0" xfId="0" applyNumberFormat="1" applyFont="1" applyFill="1" applyBorder="1" applyAlignment="1">
      <alignment vertical="center" wrapText="1"/>
    </xf>
    <xf numFmtId="3" fontId="11" fillId="35" borderId="0" xfId="0" applyNumberFormat="1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11" fillId="4" borderId="0" xfId="61" applyFont="1" applyFill="1" applyBorder="1" applyAlignment="1">
      <alignment horizontal="right" vertical="center" wrapText="1"/>
      <protection/>
    </xf>
    <xf numFmtId="3" fontId="11" fillId="4" borderId="0" xfId="70" applyNumberFormat="1" applyFont="1" applyFill="1" applyBorder="1" applyAlignment="1">
      <alignment horizontal="right" vertical="center"/>
      <protection/>
    </xf>
    <xf numFmtId="0" fontId="0" fillId="0" borderId="0" xfId="0" applyAlignment="1">
      <alignment horizontal="right"/>
    </xf>
    <xf numFmtId="3" fontId="11" fillId="35" borderId="10" xfId="0" applyNumberFormat="1" applyFont="1" applyFill="1" applyBorder="1" applyAlignment="1">
      <alignment vertical="center" wrapText="1"/>
    </xf>
    <xf numFmtId="3" fontId="11" fillId="35" borderId="11" xfId="0" applyNumberFormat="1" applyFont="1" applyFill="1" applyBorder="1" applyAlignment="1">
      <alignment vertical="center" wrapText="1"/>
    </xf>
    <xf numFmtId="179" fontId="0" fillId="0" borderId="0" xfId="0" applyNumberFormat="1" applyAlignment="1">
      <alignment/>
    </xf>
    <xf numFmtId="3" fontId="11" fillId="4" borderId="0" xfId="62" applyNumberFormat="1" applyFont="1" applyFill="1" applyBorder="1" applyAlignment="1">
      <alignment vertical="center"/>
      <protection/>
    </xf>
    <xf numFmtId="3" fontId="11" fillId="4" borderId="10" xfId="62" applyNumberFormat="1" applyFont="1" applyFill="1" applyBorder="1" applyAlignment="1">
      <alignment vertical="center"/>
      <protection/>
    </xf>
    <xf numFmtId="179" fontId="6" fillId="0" borderId="0" xfId="0" applyNumberFormat="1" applyFont="1" applyFill="1" applyAlignment="1">
      <alignment horizontal="center" vertical="center" wrapText="1"/>
    </xf>
    <xf numFmtId="0" fontId="9" fillId="33" borderId="0" xfId="0" applyFont="1" applyFill="1" applyBorder="1" applyAlignment="1">
      <alignment vertical="center" wrapText="1"/>
    </xf>
    <xf numFmtId="0" fontId="59" fillId="0" borderId="0" xfId="0" applyFont="1" applyAlignment="1">
      <alignment/>
    </xf>
    <xf numFmtId="3" fontId="11" fillId="0" borderId="0" xfId="68" applyNumberFormat="1" applyFont="1" applyFill="1" applyBorder="1" applyAlignment="1">
      <alignment horizontal="right" vertical="center"/>
      <protection/>
    </xf>
    <xf numFmtId="3" fontId="11" fillId="0" borderId="0" xfId="68" applyNumberFormat="1" applyFont="1" applyFill="1" applyBorder="1" applyAlignment="1">
      <alignment vertical="center"/>
      <protection/>
    </xf>
    <xf numFmtId="0" fontId="61" fillId="0" borderId="0" xfId="0" applyFont="1" applyAlignment="1">
      <alignment/>
    </xf>
    <xf numFmtId="0" fontId="11" fillId="4" borderId="0" xfId="70" applyNumberFormat="1" applyFont="1" applyFill="1" applyBorder="1" applyAlignment="1">
      <alignment horizontal="right" vertical="center"/>
      <protection/>
    </xf>
    <xf numFmtId="0" fontId="62" fillId="10" borderId="0" xfId="0" applyNumberFormat="1" applyFont="1" applyFill="1" applyBorder="1" applyAlignment="1">
      <alignment horizontal="right" vertical="center"/>
    </xf>
    <xf numFmtId="0" fontId="63" fillId="36" borderId="0" xfId="0" applyFont="1" applyFill="1" applyAlignment="1">
      <alignment wrapText="1" readingOrder="2"/>
    </xf>
    <xf numFmtId="0" fontId="7" fillId="0" borderId="0" xfId="0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 wrapText="1"/>
    </xf>
    <xf numFmtId="3" fontId="11" fillId="35" borderId="0" xfId="0" applyNumberFormat="1" applyFont="1" applyFill="1" applyBorder="1" applyAlignment="1">
      <alignment horizontal="right" vertical="center" wrapText="1"/>
    </xf>
    <xf numFmtId="0" fontId="59" fillId="0" borderId="0" xfId="0" applyFont="1" applyAlignment="1">
      <alignment/>
    </xf>
    <xf numFmtId="172" fontId="3" fillId="0" borderId="0" xfId="63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 wrapText="1"/>
    </xf>
    <xf numFmtId="0" fontId="59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3" fontId="11" fillId="0" borderId="0" xfId="69" applyNumberFormat="1" applyFont="1" applyFill="1" applyBorder="1" applyAlignment="1">
      <alignment vertical="center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0" fillId="0" borderId="0" xfId="62" applyFont="1" applyFill="1" applyBorder="1" applyAlignment="1">
      <alignment horizontal="center" vertical="center" wrapText="1"/>
      <protection/>
    </xf>
    <xf numFmtId="0" fontId="10" fillId="0" borderId="0" xfId="66" applyFont="1" applyFill="1" applyBorder="1" applyAlignment="1">
      <alignment horizontal="center" vertical="center" wrapText="1"/>
      <protection/>
    </xf>
    <xf numFmtId="0" fontId="10" fillId="0" borderId="0" xfId="69" applyFont="1" applyFill="1" applyBorder="1" applyAlignment="1">
      <alignment horizontal="center" vertical="center" wrapText="1"/>
      <protection/>
    </xf>
    <xf numFmtId="0" fontId="59" fillId="0" borderId="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4" fontId="11" fillId="0" borderId="0" xfId="68" applyNumberFormat="1" applyFont="1" applyFill="1" applyBorder="1" applyAlignment="1">
      <alignment horizontal="right" vertical="center"/>
      <protection/>
    </xf>
    <xf numFmtId="4" fontId="11" fillId="4" borderId="12" xfId="68" applyNumberFormat="1" applyFont="1" applyFill="1" applyBorder="1" applyAlignment="1">
      <alignment vertical="center"/>
      <protection/>
    </xf>
    <xf numFmtId="3" fontId="11" fillId="4" borderId="12" xfId="68" applyNumberFormat="1" applyFont="1" applyFill="1" applyBorder="1" applyAlignment="1">
      <alignment vertical="center"/>
      <protection/>
    </xf>
    <xf numFmtId="0" fontId="11" fillId="0" borderId="0" xfId="61" applyFont="1" applyFill="1" applyBorder="1" applyAlignment="1">
      <alignment horizontal="right" vertical="center" wrapText="1"/>
      <protection/>
    </xf>
    <xf numFmtId="0" fontId="11" fillId="0" borderId="0" xfId="70" applyNumberFormat="1" applyFont="1" applyFill="1" applyBorder="1" applyAlignment="1">
      <alignment horizontal="right" vertical="center"/>
      <protection/>
    </xf>
    <xf numFmtId="3" fontId="11" fillId="0" borderId="0" xfId="70" applyNumberFormat="1" applyFont="1" applyFill="1" applyBorder="1" applyAlignment="1">
      <alignment horizontal="right" vertical="center"/>
      <protection/>
    </xf>
    <xf numFmtId="0" fontId="62" fillId="0" borderId="0" xfId="0" applyNumberFormat="1" applyFont="1" applyFill="1" applyBorder="1" applyAlignment="1">
      <alignment horizontal="right" vertical="center"/>
    </xf>
    <xf numFmtId="0" fontId="6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3" fontId="3" fillId="0" borderId="0" xfId="69" applyNumberFormat="1" applyFont="1" applyFill="1" applyBorder="1" applyAlignment="1">
      <alignment horizontal="right" vertical="center"/>
      <protection/>
    </xf>
    <xf numFmtId="0" fontId="6" fillId="0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0" fontId="66" fillId="0" borderId="0" xfId="0" applyFont="1" applyFill="1" applyBorder="1" applyAlignment="1">
      <alignment horizontal="left"/>
    </xf>
    <xf numFmtId="3" fontId="11" fillId="4" borderId="0" xfId="63" applyNumberFormat="1" applyFont="1" applyFill="1" applyBorder="1" applyAlignment="1">
      <alignment vertical="center" wrapText="1"/>
      <protection/>
    </xf>
    <xf numFmtId="3" fontId="11" fillId="10" borderId="0" xfId="63" applyNumberFormat="1" applyFont="1" applyFill="1" applyBorder="1" applyAlignment="1">
      <alignment vertical="center" wrapText="1"/>
      <protection/>
    </xf>
    <xf numFmtId="3" fontId="11" fillId="4" borderId="0" xfId="64" applyNumberFormat="1" applyFont="1" applyFill="1" applyBorder="1" applyAlignment="1">
      <alignment vertical="center" wrapText="1"/>
      <protection/>
    </xf>
    <xf numFmtId="0" fontId="67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right" vertical="center"/>
    </xf>
    <xf numFmtId="3" fontId="4" fillId="0" borderId="0" xfId="67" applyNumberFormat="1" applyFont="1" applyFill="1" applyBorder="1" applyAlignment="1">
      <alignment horizontal="right" vertical="center"/>
      <protection/>
    </xf>
    <xf numFmtId="3" fontId="11" fillId="0" borderId="0" xfId="67" applyNumberFormat="1" applyFont="1" applyFill="1" applyBorder="1" applyAlignment="1">
      <alignment horizontal="right" vertical="center"/>
      <protection/>
    </xf>
    <xf numFmtId="0" fontId="69" fillId="0" borderId="0" xfId="0" applyFont="1" applyAlignment="1">
      <alignment/>
    </xf>
    <xf numFmtId="3" fontId="11" fillId="35" borderId="0" xfId="42" applyNumberFormat="1" applyFont="1" applyFill="1" applyBorder="1" applyAlignment="1">
      <alignment vertical="center" wrapText="1"/>
    </xf>
    <xf numFmtId="3" fontId="11" fillId="34" borderId="0" xfId="42" applyNumberFormat="1" applyFont="1" applyFill="1" applyBorder="1" applyAlignment="1">
      <alignment vertical="center" wrapText="1"/>
    </xf>
    <xf numFmtId="3" fontId="11" fillId="4" borderId="10" xfId="68" applyNumberFormat="1" applyFont="1" applyFill="1" applyBorder="1" applyAlignment="1">
      <alignment vertical="center"/>
      <protection/>
    </xf>
    <xf numFmtId="0" fontId="0" fillId="0" borderId="0" xfId="0" applyFill="1" applyAlignment="1">
      <alignment/>
    </xf>
    <xf numFmtId="3" fontId="11" fillId="4" borderId="10" xfId="67" applyNumberFormat="1" applyFont="1" applyFill="1" applyBorder="1" applyAlignment="1">
      <alignment vertical="center"/>
      <protection/>
    </xf>
    <xf numFmtId="0" fontId="11" fillId="35" borderId="0" xfId="0" applyFont="1" applyFill="1" applyBorder="1" applyAlignment="1">
      <alignment vertical="center" wrapText="1"/>
    </xf>
    <xf numFmtId="0" fontId="11" fillId="34" borderId="0" xfId="0" applyFont="1" applyFill="1" applyBorder="1" applyAlignment="1">
      <alignment vertical="center" wrapText="1"/>
    </xf>
    <xf numFmtId="3" fontId="11" fillId="4" borderId="10" xfId="69" applyNumberFormat="1" applyFont="1" applyFill="1" applyBorder="1" applyAlignment="1">
      <alignment vertical="center"/>
      <protection/>
    </xf>
    <xf numFmtId="3" fontId="10" fillId="0" borderId="0" xfId="69" applyNumberFormat="1" applyFont="1" applyFill="1" applyBorder="1" applyAlignment="1">
      <alignment vertical="center"/>
      <protection/>
    </xf>
    <xf numFmtId="3" fontId="4" fillId="0" borderId="0" xfId="0" applyNumberFormat="1" applyFont="1" applyFill="1" applyBorder="1" applyAlignment="1">
      <alignment vertical="center" wrapText="1"/>
    </xf>
    <xf numFmtId="3" fontId="11" fillId="4" borderId="0" xfId="70" applyNumberFormat="1" applyFont="1" applyFill="1" applyBorder="1" applyAlignment="1">
      <alignment vertical="center"/>
      <protection/>
    </xf>
    <xf numFmtId="3" fontId="11" fillId="10" borderId="0" xfId="70" applyNumberFormat="1" applyFont="1" applyFill="1" applyBorder="1" applyAlignment="1">
      <alignment vertical="center"/>
      <protection/>
    </xf>
    <xf numFmtId="0" fontId="59" fillId="0" borderId="0" xfId="0" applyFont="1" applyBorder="1" applyAlignment="1">
      <alignment/>
    </xf>
    <xf numFmtId="0" fontId="0" fillId="0" borderId="0" xfId="0" applyAlignment="1">
      <alignment horizontal="center"/>
    </xf>
    <xf numFmtId="179" fontId="0" fillId="0" borderId="0" xfId="0" applyNumberFormat="1" applyBorder="1" applyAlignment="1">
      <alignment/>
    </xf>
    <xf numFmtId="3" fontId="11" fillId="10" borderId="0" xfId="65" applyNumberFormat="1" applyFont="1" applyFill="1" applyBorder="1" applyAlignment="1">
      <alignment vertical="center"/>
      <protection/>
    </xf>
    <xf numFmtId="0" fontId="65" fillId="4" borderId="10" xfId="0" applyFont="1" applyFill="1" applyBorder="1" applyAlignment="1">
      <alignment horizontal="center" vertical="center" wrapText="1"/>
    </xf>
    <xf numFmtId="3" fontId="11" fillId="4" borderId="0" xfId="65" applyNumberFormat="1" applyFont="1" applyFill="1" applyBorder="1" applyAlignment="1">
      <alignment vertical="center"/>
      <protection/>
    </xf>
    <xf numFmtId="0" fontId="6" fillId="34" borderId="0" xfId="0" applyFont="1" applyFill="1" applyBorder="1" applyAlignment="1">
      <alignment horizontal="right" vertical="center" wrapText="1"/>
    </xf>
    <xf numFmtId="0" fontId="6" fillId="35" borderId="0" xfId="0" applyFont="1" applyFill="1" applyBorder="1" applyAlignment="1">
      <alignment horizontal="center" vertical="center" wrapText="1"/>
    </xf>
    <xf numFmtId="0" fontId="68" fillId="4" borderId="0" xfId="58" applyFont="1" applyFill="1" applyBorder="1" applyAlignment="1">
      <alignment vertical="center" wrapText="1"/>
      <protection/>
    </xf>
    <xf numFmtId="0" fontId="6" fillId="35" borderId="0" xfId="0" applyFont="1" applyFill="1" applyBorder="1" applyAlignment="1">
      <alignment horizontal="center" vertical="center" wrapText="1"/>
    </xf>
    <xf numFmtId="0" fontId="68" fillId="4" borderId="0" xfId="0" applyFont="1" applyFill="1" applyBorder="1" applyAlignment="1">
      <alignment/>
    </xf>
    <xf numFmtId="0" fontId="70" fillId="4" borderId="0" xfId="0" applyFont="1" applyFill="1" applyAlignment="1">
      <alignment/>
    </xf>
    <xf numFmtId="3" fontId="10" fillId="4" borderId="0" xfId="63" applyNumberFormat="1" applyFont="1" applyFill="1" applyBorder="1" applyAlignment="1">
      <alignment horizontal="right" vertical="center" wrapText="1"/>
      <protection/>
    </xf>
    <xf numFmtId="3" fontId="10" fillId="10" borderId="0" xfId="63" applyNumberFormat="1" applyFont="1" applyFill="1" applyBorder="1" applyAlignment="1">
      <alignment horizontal="right" vertical="center" wrapText="1"/>
      <protection/>
    </xf>
    <xf numFmtId="0" fontId="10" fillId="10" borderId="13" xfId="61" applyFont="1" applyFill="1" applyBorder="1" applyAlignment="1">
      <alignment horizontal="right" vertical="center" wrapText="1"/>
      <protection/>
    </xf>
    <xf numFmtId="0" fontId="10" fillId="10" borderId="13" xfId="62" applyFont="1" applyFill="1" applyBorder="1" applyAlignment="1">
      <alignment horizontal="right" vertical="center" wrapText="1"/>
      <protection/>
    </xf>
    <xf numFmtId="0" fontId="10" fillId="10" borderId="13" xfId="64" applyFont="1" applyFill="1" applyBorder="1" applyAlignment="1">
      <alignment vertical="center" wrapText="1"/>
      <protection/>
    </xf>
    <xf numFmtId="0" fontId="68" fillId="4" borderId="0" xfId="0" applyFont="1" applyFill="1" applyAlignment="1">
      <alignment/>
    </xf>
    <xf numFmtId="0" fontId="68" fillId="10" borderId="13" xfId="0" applyFont="1" applyFill="1" applyBorder="1" applyAlignment="1">
      <alignment horizontal="right" vertical="center"/>
    </xf>
    <xf numFmtId="0" fontId="71" fillId="0" borderId="0" xfId="0" applyFont="1" applyAlignment="1">
      <alignment/>
    </xf>
    <xf numFmtId="3" fontId="10" fillId="10" borderId="0" xfId="69" applyNumberFormat="1" applyFont="1" applyFill="1" applyBorder="1" applyAlignment="1">
      <alignment vertical="center"/>
      <protection/>
    </xf>
    <xf numFmtId="3" fontId="10" fillId="4" borderId="10" xfId="69" applyNumberFormat="1" applyFont="1" applyFill="1" applyBorder="1" applyAlignment="1">
      <alignment horizontal="right" vertical="center"/>
      <protection/>
    </xf>
    <xf numFmtId="0" fontId="6" fillId="35" borderId="0" xfId="0" applyFont="1" applyFill="1" applyBorder="1" applyAlignment="1">
      <alignment vertical="center" wrapText="1"/>
    </xf>
    <xf numFmtId="0" fontId="8" fillId="35" borderId="0" xfId="0" applyFont="1" applyFill="1" applyBorder="1" applyAlignment="1">
      <alignment vertical="center" wrapText="1"/>
    </xf>
    <xf numFmtId="0" fontId="10" fillId="35" borderId="10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 vertical="center" wrapText="1"/>
    </xf>
    <xf numFmtId="0" fontId="6" fillId="35" borderId="0" xfId="0" applyFont="1" applyFill="1" applyBorder="1" applyAlignment="1">
      <alignment horizontal="right" vertical="center" wrapText="1"/>
    </xf>
    <xf numFmtId="0" fontId="6" fillId="35" borderId="0" xfId="0" applyFont="1" applyFill="1" applyBorder="1" applyAlignment="1">
      <alignment horizontal="center" vertical="center" wrapText="1"/>
    </xf>
    <xf numFmtId="0" fontId="65" fillId="4" borderId="14" xfId="0" applyFont="1" applyFill="1" applyBorder="1" applyAlignment="1">
      <alignment horizontal="center" vertical="center" wrapText="1"/>
    </xf>
    <xf numFmtId="0" fontId="65" fillId="4" borderId="0" xfId="0" applyFont="1" applyFill="1" applyBorder="1" applyAlignment="1">
      <alignment horizontal="center" vertical="center" wrapText="1"/>
    </xf>
    <xf numFmtId="0" fontId="65" fillId="10" borderId="0" xfId="0" applyFont="1" applyFill="1" applyBorder="1" applyAlignment="1">
      <alignment horizontal="center" vertical="center" wrapText="1"/>
    </xf>
    <xf numFmtId="0" fontId="68" fillId="4" borderId="0" xfId="0" applyFont="1" applyFill="1" applyBorder="1" applyAlignment="1">
      <alignment horizontal="left"/>
    </xf>
    <xf numFmtId="0" fontId="10" fillId="10" borderId="13" xfId="62" applyFont="1" applyFill="1" applyBorder="1" applyAlignment="1">
      <alignment horizontal="center" vertical="center" wrapText="1"/>
      <protection/>
    </xf>
    <xf numFmtId="179" fontId="6" fillId="35" borderId="0" xfId="0" applyNumberFormat="1" applyFont="1" applyFill="1" applyBorder="1" applyAlignment="1">
      <alignment horizontal="center" vertical="center" wrapText="1"/>
    </xf>
    <xf numFmtId="179" fontId="6" fillId="35" borderId="0" xfId="0" applyNumberFormat="1" applyFont="1" applyFill="1" applyBorder="1" applyAlignment="1">
      <alignment vertical="center" wrapText="1"/>
    </xf>
    <xf numFmtId="179" fontId="6" fillId="34" borderId="0" xfId="0" applyNumberFormat="1" applyFont="1" applyFill="1" applyBorder="1" applyAlignment="1">
      <alignment horizontal="right" vertical="center" wrapText="1"/>
    </xf>
    <xf numFmtId="0" fontId="6" fillId="4" borderId="0" xfId="0" applyFont="1" applyFill="1" applyBorder="1" applyAlignment="1">
      <alignment/>
    </xf>
    <xf numFmtId="3" fontId="11" fillId="35" borderId="14" xfId="0" applyNumberFormat="1" applyFont="1" applyFill="1" applyBorder="1" applyAlignment="1">
      <alignment vertical="center" wrapText="1"/>
    </xf>
    <xf numFmtId="0" fontId="66" fillId="4" borderId="0" xfId="0" applyFont="1" applyFill="1" applyBorder="1" applyAlignment="1">
      <alignment/>
    </xf>
    <xf numFmtId="0" fontId="68" fillId="4" borderId="0" xfId="0" applyFont="1" applyFill="1" applyBorder="1" applyAlignment="1">
      <alignment/>
    </xf>
    <xf numFmtId="0" fontId="10" fillId="10" borderId="13" xfId="66" applyFont="1" applyFill="1" applyBorder="1" applyAlignment="1">
      <alignment horizontal="center" vertical="center" wrapText="1"/>
      <protection/>
    </xf>
    <xf numFmtId="0" fontId="10" fillId="10" borderId="13" xfId="69" applyFont="1" applyFill="1" applyBorder="1" applyAlignment="1">
      <alignment horizontal="center" vertical="center" wrapText="1"/>
      <protection/>
    </xf>
    <xf numFmtId="0" fontId="10" fillId="35" borderId="12" xfId="0" applyFont="1" applyFill="1" applyBorder="1" applyAlignment="1">
      <alignment vertical="center" wrapText="1"/>
    </xf>
    <xf numFmtId="3" fontId="10" fillId="10" borderId="13" xfId="69" applyNumberFormat="1" applyFont="1" applyFill="1" applyBorder="1" applyAlignment="1">
      <alignment horizontal="center" vertical="center"/>
      <protection/>
    </xf>
    <xf numFmtId="0" fontId="6" fillId="34" borderId="13" xfId="0" applyFont="1" applyFill="1" applyBorder="1" applyAlignment="1">
      <alignment horizontal="center" vertical="center" wrapText="1"/>
    </xf>
    <xf numFmtId="0" fontId="68" fillId="10" borderId="0" xfId="0" applyFont="1" applyFill="1" applyBorder="1" applyAlignment="1">
      <alignment horizontal="center" vertical="center"/>
    </xf>
    <xf numFmtId="0" fontId="68" fillId="10" borderId="13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vertical="top" wrapText="1"/>
    </xf>
    <xf numFmtId="0" fontId="6" fillId="34" borderId="0" xfId="0" applyFont="1" applyFill="1" applyBorder="1" applyAlignment="1">
      <alignment horizontal="right" vertical="center" wrapText="1"/>
    </xf>
    <xf numFmtId="0" fontId="6" fillId="34" borderId="13" xfId="0" applyFont="1" applyFill="1" applyBorder="1" applyAlignment="1">
      <alignment vertical="center" wrapText="1"/>
    </xf>
    <xf numFmtId="3" fontId="11" fillId="10" borderId="0" xfId="64" applyNumberFormat="1" applyFont="1" applyFill="1" applyBorder="1" applyAlignment="1">
      <alignment horizontal="right" vertical="center" wrapText="1"/>
      <protection/>
    </xf>
    <xf numFmtId="0" fontId="11" fillId="10" borderId="0" xfId="61" applyFont="1" applyFill="1" applyBorder="1" applyAlignment="1">
      <alignment horizontal="right" vertical="center" wrapText="1"/>
      <protection/>
    </xf>
    <xf numFmtId="3" fontId="11" fillId="10" borderId="0" xfId="69" applyNumberFormat="1" applyFont="1" applyFill="1" applyBorder="1" applyAlignment="1">
      <alignment vertical="center"/>
      <protection/>
    </xf>
    <xf numFmtId="0" fontId="4" fillId="35" borderId="0" xfId="0" applyFont="1" applyFill="1" applyBorder="1" applyAlignment="1">
      <alignment horizontal="right" vertical="center" wrapText="1"/>
    </xf>
    <xf numFmtId="0" fontId="4" fillId="34" borderId="0" xfId="0" applyFont="1" applyFill="1" applyBorder="1" applyAlignment="1">
      <alignment horizontal="right" vertical="center" wrapText="1"/>
    </xf>
    <xf numFmtId="3" fontId="4" fillId="35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3" fontId="10" fillId="0" borderId="0" xfId="69" applyNumberFormat="1" applyFont="1" applyFill="1" applyBorder="1" applyAlignment="1">
      <alignment horizontal="center" vertical="center"/>
      <protection/>
    </xf>
    <xf numFmtId="0" fontId="6" fillId="34" borderId="13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horizontal="right" vertical="center" wrapText="1"/>
    </xf>
    <xf numFmtId="0" fontId="4" fillId="35" borderId="10" xfId="0" applyFont="1" applyFill="1" applyBorder="1" applyAlignment="1">
      <alignment horizontal="right"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68" fillId="10" borderId="13" xfId="0" applyFont="1" applyFill="1" applyBorder="1" applyAlignment="1">
      <alignment vertical="top"/>
    </xf>
    <xf numFmtId="0" fontId="68" fillId="10" borderId="13" xfId="0" applyFont="1" applyFill="1" applyBorder="1" applyAlignment="1">
      <alignment vertical="center"/>
    </xf>
    <xf numFmtId="0" fontId="9" fillId="34" borderId="0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right" vertical="center" wrapText="1"/>
    </xf>
    <xf numFmtId="0" fontId="9" fillId="34" borderId="13" xfId="0" applyFont="1" applyFill="1" applyBorder="1" applyAlignment="1">
      <alignment vertical="center" wrapText="1"/>
    </xf>
    <xf numFmtId="179" fontId="6" fillId="34" borderId="13" xfId="0" applyNumberFormat="1" applyFont="1" applyFill="1" applyBorder="1" applyAlignment="1">
      <alignment horizontal="right" vertical="center" wrapText="1"/>
    </xf>
    <xf numFmtId="0" fontId="68" fillId="4" borderId="0" xfId="0" applyFont="1" applyFill="1" applyBorder="1" applyAlignment="1">
      <alignment horizontal="right"/>
    </xf>
    <xf numFmtId="3" fontId="72" fillId="10" borderId="0" xfId="0" applyNumberFormat="1" applyFont="1" applyFill="1" applyAlignment="1">
      <alignment vertical="center" wrapText="1" readingOrder="2"/>
    </xf>
    <xf numFmtId="3" fontId="11" fillId="4" borderId="10" xfId="64" applyNumberFormat="1" applyFont="1" applyFill="1" applyBorder="1" applyAlignment="1">
      <alignment vertical="center" wrapText="1"/>
      <protection/>
    </xf>
    <xf numFmtId="3" fontId="4" fillId="0" borderId="0" xfId="64" applyNumberFormat="1" applyFont="1" applyFill="1" applyBorder="1" applyAlignment="1">
      <alignment horizontal="right" vertical="center" wrapText="1"/>
      <protection/>
    </xf>
    <xf numFmtId="3" fontId="11" fillId="0" borderId="0" xfId="64" applyNumberFormat="1" applyFont="1" applyFill="1" applyBorder="1" applyAlignment="1">
      <alignment vertical="center" wrapText="1"/>
      <protection/>
    </xf>
    <xf numFmtId="3" fontId="72" fillId="4" borderId="0" xfId="0" applyNumberFormat="1" applyFont="1" applyFill="1" applyAlignment="1">
      <alignment vertical="center" wrapText="1" readingOrder="2"/>
    </xf>
    <xf numFmtId="0" fontId="12" fillId="0" borderId="0" xfId="64" applyFont="1" applyFill="1" applyBorder="1" applyAlignment="1">
      <alignment horizontal="right" vertical="center" wrapText="1"/>
      <protection/>
    </xf>
    <xf numFmtId="3" fontId="12" fillId="0" borderId="0" xfId="64" applyNumberFormat="1" applyFont="1" applyBorder="1" applyAlignment="1">
      <alignment vertical="center" wrapText="1"/>
      <protection/>
    </xf>
    <xf numFmtId="3" fontId="12" fillId="0" borderId="0" xfId="64" applyNumberFormat="1" applyFont="1" applyBorder="1" applyAlignment="1">
      <alignment vertical="center"/>
      <protection/>
    </xf>
    <xf numFmtId="0" fontId="13" fillId="4" borderId="0" xfId="63" applyFont="1" applyFill="1" applyBorder="1" applyAlignment="1">
      <alignment vertical="center" wrapText="1"/>
      <protection/>
    </xf>
    <xf numFmtId="0" fontId="6" fillId="10" borderId="13" xfId="63" applyFont="1" applyFill="1" applyBorder="1" applyAlignment="1">
      <alignment horizontal="right" vertical="center"/>
      <protection/>
    </xf>
    <xf numFmtId="0" fontId="11" fillId="4" borderId="0" xfId="64" applyFont="1" applyFill="1" applyBorder="1" applyAlignment="1">
      <alignment horizontal="right" vertical="center" wrapText="1"/>
      <protection/>
    </xf>
    <xf numFmtId="3" fontId="11" fillId="10" borderId="0" xfId="64" applyNumberFormat="1" applyFont="1" applyFill="1" applyBorder="1" applyAlignment="1">
      <alignment vertical="center" wrapText="1"/>
      <protection/>
    </xf>
    <xf numFmtId="0" fontId="73" fillId="0" borderId="0" xfId="0" applyFont="1" applyAlignment="1">
      <alignment/>
    </xf>
    <xf numFmtId="0" fontId="6" fillId="35" borderId="0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vertical="center" wrapText="1"/>
    </xf>
    <xf numFmtId="0" fontId="59" fillId="0" borderId="0" xfId="0" applyFont="1" applyAlignment="1">
      <alignment/>
    </xf>
    <xf numFmtId="0" fontId="59" fillId="0" borderId="14" xfId="0" applyFont="1" applyBorder="1" applyAlignment="1">
      <alignment/>
    </xf>
    <xf numFmtId="0" fontId="68" fillId="10" borderId="0" xfId="0" applyFont="1" applyFill="1" applyAlignment="1">
      <alignment/>
    </xf>
    <xf numFmtId="0" fontId="68" fillId="4" borderId="13" xfId="0" applyFont="1" applyFill="1" applyBorder="1" applyAlignment="1">
      <alignment/>
    </xf>
    <xf numFmtId="3" fontId="11" fillId="4" borderId="10" xfId="64" applyNumberFormat="1" applyFont="1" applyFill="1" applyBorder="1" applyAlignment="1">
      <alignment horizontal="right" vertical="center" wrapText="1"/>
      <protection/>
    </xf>
    <xf numFmtId="0" fontId="6" fillId="34" borderId="13" xfId="0" applyFont="1" applyFill="1" applyBorder="1" applyAlignment="1">
      <alignment vertical="center" wrapText="1"/>
    </xf>
    <xf numFmtId="0" fontId="68" fillId="10" borderId="13" xfId="0" applyFont="1" applyFill="1" applyBorder="1" applyAlignment="1">
      <alignment vertical="center"/>
    </xf>
    <xf numFmtId="3" fontId="11" fillId="4" borderId="11" xfId="63" applyNumberFormat="1" applyFont="1" applyFill="1" applyBorder="1" applyAlignment="1">
      <alignment vertical="center" wrapText="1"/>
      <protection/>
    </xf>
    <xf numFmtId="3" fontId="11" fillId="10" borderId="11" xfId="63" applyNumberFormat="1" applyFont="1" applyFill="1" applyBorder="1" applyAlignment="1">
      <alignment horizontal="right" vertical="center" wrapText="1"/>
      <protection/>
    </xf>
    <xf numFmtId="3" fontId="11" fillId="10" borderId="11" xfId="63" applyNumberFormat="1" applyFont="1" applyFill="1" applyBorder="1" applyAlignment="1">
      <alignment vertical="center" wrapText="1"/>
      <protection/>
    </xf>
    <xf numFmtId="3" fontId="4" fillId="4" borderId="0" xfId="63" applyNumberFormat="1" applyFont="1" applyFill="1" applyBorder="1" applyAlignment="1">
      <alignment horizontal="right" vertical="center" wrapText="1"/>
      <protection/>
    </xf>
    <xf numFmtId="3" fontId="4" fillId="10" borderId="0" xfId="63" applyNumberFormat="1" applyFont="1" applyFill="1" applyBorder="1" applyAlignment="1">
      <alignment horizontal="right" vertical="center" wrapText="1"/>
      <protection/>
    </xf>
    <xf numFmtId="3" fontId="10" fillId="4" borderId="11" xfId="63" applyNumberFormat="1" applyFont="1" applyFill="1" applyBorder="1" applyAlignment="1">
      <alignment horizontal="right" vertical="center" wrapText="1"/>
      <protection/>
    </xf>
    <xf numFmtId="179" fontId="6" fillId="34" borderId="13" xfId="0" applyNumberFormat="1" applyFont="1" applyFill="1" applyBorder="1" applyAlignment="1">
      <alignment horizontal="right" vertical="center" wrapText="1"/>
    </xf>
    <xf numFmtId="3" fontId="4" fillId="34" borderId="0" xfId="0" applyNumberFormat="1" applyFont="1" applyFill="1" applyBorder="1" applyAlignment="1">
      <alignment horizontal="right" vertical="center" wrapText="1"/>
    </xf>
    <xf numFmtId="3" fontId="11" fillId="34" borderId="0" xfId="0" applyNumberFormat="1" applyFont="1" applyFill="1" applyBorder="1" applyAlignment="1">
      <alignment horizontal="right" vertical="center" wrapText="1"/>
    </xf>
    <xf numFmtId="0" fontId="59" fillId="0" borderId="0" xfId="0" applyFont="1" applyAlignment="1">
      <alignment horizontal="right"/>
    </xf>
    <xf numFmtId="3" fontId="11" fillId="4" borderId="14" xfId="65" applyNumberFormat="1" applyFont="1" applyFill="1" applyBorder="1" applyAlignment="1">
      <alignment vertical="center"/>
      <protection/>
    </xf>
    <xf numFmtId="3" fontId="11" fillId="4" borderId="10" xfId="65" applyNumberFormat="1" applyFont="1" applyFill="1" applyBorder="1" applyAlignment="1">
      <alignment vertical="center"/>
      <protection/>
    </xf>
    <xf numFmtId="3" fontId="11" fillId="10" borderId="15" xfId="65" applyNumberFormat="1" applyFont="1" applyFill="1" applyBorder="1" applyAlignment="1">
      <alignment vertical="center"/>
      <protection/>
    </xf>
    <xf numFmtId="3" fontId="62" fillId="10" borderId="0" xfId="0" applyNumberFormat="1" applyFont="1" applyFill="1" applyBorder="1" applyAlignment="1">
      <alignment vertical="center"/>
    </xf>
    <xf numFmtId="3" fontId="62" fillId="10" borderId="0" xfId="0" applyNumberFormat="1" applyFont="1" applyFill="1" applyAlignment="1">
      <alignment/>
    </xf>
    <xf numFmtId="3" fontId="62" fillId="4" borderId="0" xfId="0" applyNumberFormat="1" applyFont="1" applyFill="1" applyAlignment="1">
      <alignment/>
    </xf>
    <xf numFmtId="0" fontId="65" fillId="0" borderId="0" xfId="0" applyFont="1" applyAlignment="1">
      <alignment/>
    </xf>
    <xf numFmtId="0" fontId="6" fillId="34" borderId="13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" fontId="11" fillId="34" borderId="0" xfId="0" applyNumberFormat="1" applyFont="1" applyFill="1" applyBorder="1" applyAlignment="1">
      <alignment horizontal="center" vertical="center" wrapText="1"/>
    </xf>
    <xf numFmtId="3" fontId="11" fillId="35" borderId="0" xfId="0" applyNumberFormat="1" applyFont="1" applyFill="1" applyBorder="1" applyAlignment="1">
      <alignment horizontal="center" vertical="center" wrapText="1"/>
    </xf>
    <xf numFmtId="0" fontId="72" fillId="10" borderId="0" xfId="0" applyFont="1" applyFill="1" applyAlignment="1">
      <alignment vertical="center" wrapText="1" readingOrder="2"/>
    </xf>
    <xf numFmtId="3" fontId="72" fillId="4" borderId="0" xfId="0" applyNumberFormat="1" applyFont="1" applyFill="1" applyAlignment="1">
      <alignment horizontal="right" vertical="center" wrapText="1" readingOrder="2"/>
    </xf>
    <xf numFmtId="0" fontId="11" fillId="35" borderId="0" xfId="0" applyFont="1" applyFill="1" applyBorder="1" applyAlignment="1">
      <alignment horizontal="right" vertical="center" wrapText="1"/>
    </xf>
    <xf numFmtId="0" fontId="6" fillId="34" borderId="13" xfId="0" applyFont="1" applyFill="1" applyBorder="1" applyAlignment="1">
      <alignment vertical="center" wrapText="1"/>
    </xf>
    <xf numFmtId="0" fontId="61" fillId="0" borderId="0" xfId="0" applyFont="1" applyAlignment="1">
      <alignment/>
    </xf>
    <xf numFmtId="0" fontId="11" fillId="35" borderId="10" xfId="0" applyFont="1" applyFill="1" applyBorder="1" applyAlignment="1">
      <alignment vertical="center" wrapText="1"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3" fontId="10" fillId="34" borderId="13" xfId="0" applyNumberFormat="1" applyFont="1" applyFill="1" applyBorder="1" applyAlignment="1">
      <alignment horizontal="right" vertical="center" wrapText="1"/>
    </xf>
    <xf numFmtId="0" fontId="64" fillId="0" borderId="16" xfId="0" applyFont="1" applyBorder="1" applyAlignment="1">
      <alignment/>
    </xf>
    <xf numFmtId="0" fontId="64" fillId="0" borderId="16" xfId="0" applyFont="1" applyFill="1" applyBorder="1" applyAlignment="1">
      <alignment/>
    </xf>
    <xf numFmtId="3" fontId="72" fillId="10" borderId="0" xfId="0" applyNumberFormat="1" applyFont="1" applyFill="1" applyAlignment="1">
      <alignment horizontal="right" vertical="center" wrapText="1" readingOrder="2"/>
    </xf>
    <xf numFmtId="181" fontId="0" fillId="0" borderId="0" xfId="42" applyNumberFormat="1" applyFont="1" applyAlignment="1">
      <alignment/>
    </xf>
    <xf numFmtId="181" fontId="0" fillId="0" borderId="0" xfId="42" applyNumberFormat="1" applyFont="1" applyAlignment="1">
      <alignment/>
    </xf>
    <xf numFmtId="3" fontId="11" fillId="4" borderId="0" xfId="63" applyNumberFormat="1" applyFont="1" applyFill="1" applyBorder="1" applyAlignment="1">
      <alignment horizontal="right" vertical="center" wrapText="1"/>
      <protection/>
    </xf>
    <xf numFmtId="3" fontId="11" fillId="10" borderId="0" xfId="63" applyNumberFormat="1" applyFont="1" applyFill="1" applyBorder="1" applyAlignment="1">
      <alignment horizontal="right" vertical="center" wrapText="1"/>
      <protection/>
    </xf>
    <xf numFmtId="3" fontId="11" fillId="10" borderId="17" xfId="70" applyNumberFormat="1" applyFont="1" applyFill="1" applyBorder="1" applyAlignment="1">
      <alignment vertical="center"/>
      <protection/>
    </xf>
    <xf numFmtId="3" fontId="11" fillId="4" borderId="0" xfId="64" applyNumberFormat="1" applyFont="1" applyFill="1" applyBorder="1" applyAlignment="1">
      <alignment horizontal="right" vertical="center" wrapText="1"/>
      <protection/>
    </xf>
    <xf numFmtId="0" fontId="72" fillId="10" borderId="0" xfId="0" applyFont="1" applyFill="1" applyAlignment="1">
      <alignment horizontal="right" vertical="center" wrapText="1" readingOrder="2"/>
    </xf>
    <xf numFmtId="0" fontId="11" fillId="4" borderId="10" xfId="64" applyFont="1" applyFill="1" applyBorder="1" applyAlignment="1">
      <alignment horizontal="right" vertical="center" wrapText="1"/>
      <protection/>
    </xf>
    <xf numFmtId="0" fontId="65" fillId="10" borderId="0" xfId="0" applyFont="1" applyFill="1" applyAlignment="1">
      <alignment/>
    </xf>
    <xf numFmtId="0" fontId="65" fillId="4" borderId="0" xfId="0" applyFont="1" applyFill="1" applyAlignment="1">
      <alignment/>
    </xf>
    <xf numFmtId="3" fontId="11" fillId="4" borderId="0" xfId="64" applyNumberFormat="1" applyFont="1" applyFill="1" applyBorder="1" applyAlignment="1">
      <alignment vertical="center"/>
      <protection/>
    </xf>
    <xf numFmtId="3" fontId="11" fillId="10" borderId="0" xfId="64" applyNumberFormat="1" applyFont="1" applyFill="1" applyBorder="1" applyAlignment="1">
      <alignment vertical="center"/>
      <protection/>
    </xf>
    <xf numFmtId="3" fontId="11" fillId="4" borderId="10" xfId="64" applyNumberFormat="1" applyFont="1" applyFill="1" applyBorder="1" applyAlignment="1">
      <alignment vertical="center"/>
      <protection/>
    </xf>
    <xf numFmtId="0" fontId="11" fillId="34" borderId="0" xfId="0" applyFont="1" applyFill="1" applyBorder="1" applyAlignment="1">
      <alignment horizontal="right" vertical="center" wrapText="1"/>
    </xf>
    <xf numFmtId="0" fontId="11" fillId="35" borderId="10" xfId="0" applyFont="1" applyFill="1" applyBorder="1" applyAlignment="1">
      <alignment horizontal="right" vertical="center" wrapText="1"/>
    </xf>
    <xf numFmtId="0" fontId="6" fillId="34" borderId="0" xfId="0" applyFont="1" applyFill="1" applyBorder="1" applyAlignment="1">
      <alignment horizontal="right" vertical="center"/>
    </xf>
    <xf numFmtId="3" fontId="11" fillId="0" borderId="0" xfId="63" applyNumberFormat="1" applyFont="1" applyFill="1" applyBorder="1" applyAlignment="1">
      <alignment vertical="center" wrapText="1"/>
      <protection/>
    </xf>
    <xf numFmtId="0" fontId="10" fillId="10" borderId="0" xfId="62" applyFont="1" applyFill="1" applyBorder="1" applyAlignment="1">
      <alignment horizontal="right" vertical="center" wrapText="1"/>
      <protection/>
    </xf>
    <xf numFmtId="0" fontId="14" fillId="35" borderId="0" xfId="0" applyFont="1" applyFill="1" applyBorder="1" applyAlignment="1">
      <alignment horizontal="right" vertical="center" wrapText="1"/>
    </xf>
    <xf numFmtId="3" fontId="11" fillId="10" borderId="0" xfId="63" applyNumberFormat="1" applyFont="1" applyFill="1" applyBorder="1" applyAlignment="1">
      <alignment horizontal="right" vertical="center" wrapText="1"/>
      <protection/>
    </xf>
    <xf numFmtId="3" fontId="11" fillId="4" borderId="0" xfId="63" applyNumberFormat="1" applyFont="1" applyFill="1" applyBorder="1" applyAlignment="1">
      <alignment horizontal="right" vertical="center" wrapText="1"/>
      <protection/>
    </xf>
    <xf numFmtId="3" fontId="10" fillId="34" borderId="0" xfId="0" applyNumberFormat="1" applyFont="1" applyFill="1" applyBorder="1" applyAlignment="1">
      <alignment horizontal="right" vertical="center" wrapText="1"/>
    </xf>
    <xf numFmtId="3" fontId="62" fillId="4" borderId="11" xfId="0" applyNumberFormat="1" applyFont="1" applyFill="1" applyBorder="1" applyAlignment="1">
      <alignment/>
    </xf>
    <xf numFmtId="3" fontId="11" fillId="4" borderId="11" xfId="64" applyNumberFormat="1" applyFont="1" applyFill="1" applyBorder="1" applyAlignment="1">
      <alignment vertical="center" wrapText="1"/>
      <protection/>
    </xf>
    <xf numFmtId="3" fontId="11" fillId="4" borderId="11" xfId="64" applyNumberFormat="1" applyFont="1" applyFill="1" applyBorder="1" applyAlignment="1">
      <alignment horizontal="right" vertical="center" wrapText="1"/>
      <protection/>
    </xf>
    <xf numFmtId="3" fontId="3" fillId="4" borderId="0" xfId="64" applyNumberFormat="1" applyFont="1" applyFill="1" applyBorder="1" applyAlignment="1">
      <alignment horizontal="right" vertical="center" wrapText="1"/>
      <protection/>
    </xf>
    <xf numFmtId="3" fontId="3" fillId="10" borderId="0" xfId="64" applyNumberFormat="1" applyFont="1" applyFill="1" applyBorder="1" applyAlignment="1">
      <alignment horizontal="right" vertical="center" wrapText="1"/>
      <protection/>
    </xf>
    <xf numFmtId="3" fontId="3" fillId="4" borderId="0" xfId="64" applyNumberFormat="1" applyFont="1" applyFill="1" applyBorder="1" applyAlignment="1">
      <alignment vertical="center"/>
      <protection/>
    </xf>
    <xf numFmtId="3" fontId="3" fillId="10" borderId="0" xfId="64" applyNumberFormat="1" applyFont="1" applyFill="1" applyBorder="1" applyAlignment="1">
      <alignment vertical="center"/>
      <protection/>
    </xf>
    <xf numFmtId="3" fontId="11" fillId="34" borderId="0" xfId="42" applyNumberFormat="1" applyFont="1" applyFill="1" applyBorder="1" applyAlignment="1">
      <alignment horizontal="right" vertical="center" wrapText="1"/>
    </xf>
    <xf numFmtId="3" fontId="11" fillId="35" borderId="0" xfId="42" applyNumberFormat="1" applyFont="1" applyFill="1" applyBorder="1" applyAlignment="1">
      <alignment horizontal="right" vertical="center" wrapText="1"/>
    </xf>
    <xf numFmtId="171" fontId="11" fillId="4" borderId="12" xfId="42" applyFont="1" applyFill="1" applyBorder="1" applyAlignment="1">
      <alignment vertical="center"/>
    </xf>
    <xf numFmtId="3" fontId="11" fillId="4" borderId="10" xfId="69" applyNumberFormat="1" applyFont="1" applyFill="1" applyBorder="1" applyAlignment="1">
      <alignment horizontal="right" vertical="center"/>
      <protection/>
    </xf>
    <xf numFmtId="3" fontId="11" fillId="35" borderId="18" xfId="0" applyNumberFormat="1" applyFont="1" applyFill="1" applyBorder="1" applyAlignment="1">
      <alignment vertical="center" wrapText="1"/>
    </xf>
    <xf numFmtId="3" fontId="11" fillId="35" borderId="18" xfId="0" applyNumberFormat="1" applyFont="1" applyFill="1" applyBorder="1" applyAlignment="1">
      <alignment horizontal="right" vertical="center" wrapText="1"/>
    </xf>
    <xf numFmtId="3" fontId="11" fillId="10" borderId="0" xfId="69" applyNumberFormat="1" applyFont="1" applyFill="1" applyBorder="1" applyAlignment="1">
      <alignment horizontal="right" vertical="center"/>
      <protection/>
    </xf>
    <xf numFmtId="3" fontId="11" fillId="35" borderId="11" xfId="0" applyNumberFormat="1" applyFont="1" applyFill="1" applyBorder="1" applyAlignment="1">
      <alignment horizontal="right" vertical="center" wrapText="1"/>
    </xf>
    <xf numFmtId="179" fontId="11" fillId="35" borderId="1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Alignment="1">
      <alignment/>
    </xf>
    <xf numFmtId="0" fontId="68" fillId="4" borderId="0" xfId="0" applyFont="1" applyFill="1" applyBorder="1" applyAlignment="1">
      <alignment horizontal="right"/>
    </xf>
    <xf numFmtId="0" fontId="5" fillId="10" borderId="0" xfId="64" applyFont="1" applyFill="1" applyBorder="1" applyAlignment="1">
      <alignment horizontal="center" vertical="center"/>
      <protection/>
    </xf>
    <xf numFmtId="0" fontId="6" fillId="35" borderId="0" xfId="0" applyFont="1" applyFill="1" applyBorder="1" applyAlignment="1">
      <alignment horizontal="center" vertical="center" wrapText="1"/>
    </xf>
    <xf numFmtId="3" fontId="10" fillId="34" borderId="13" xfId="0" applyNumberFormat="1" applyFont="1" applyFill="1" applyBorder="1" applyAlignment="1">
      <alignment horizontal="right" vertical="center" wrapText="1"/>
    </xf>
    <xf numFmtId="3" fontId="11" fillId="35" borderId="10" xfId="0" applyNumberFormat="1" applyFont="1" applyFill="1" applyBorder="1" applyAlignment="1">
      <alignment horizontal="center" vertical="center" wrapText="1"/>
    </xf>
    <xf numFmtId="3" fontId="11" fillId="35" borderId="0" xfId="0" applyNumberFormat="1" applyFont="1" applyFill="1" applyBorder="1" applyAlignment="1">
      <alignment horizontal="center" vertical="center" wrapText="1"/>
    </xf>
    <xf numFmtId="3" fontId="11" fillId="34" borderId="0" xfId="0" applyNumberFormat="1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right" vertical="top" wrapText="1"/>
    </xf>
    <xf numFmtId="3" fontId="11" fillId="10" borderId="0" xfId="69" applyNumberFormat="1" applyFont="1" applyFill="1" applyBorder="1" applyAlignment="1">
      <alignment horizontal="right" vertical="top"/>
      <protection/>
    </xf>
    <xf numFmtId="3" fontId="10" fillId="10" borderId="13" xfId="69" applyNumberFormat="1" applyFont="1" applyFill="1" applyBorder="1" applyAlignment="1">
      <alignment vertical="center"/>
      <protection/>
    </xf>
    <xf numFmtId="3" fontId="10" fillId="10" borderId="13" xfId="69" applyNumberFormat="1" applyFont="1" applyFill="1" applyBorder="1" applyAlignment="1">
      <alignment horizontal="right" vertical="center"/>
      <protection/>
    </xf>
    <xf numFmtId="0" fontId="69" fillId="10" borderId="0" xfId="0" applyFont="1" applyFill="1" applyBorder="1" applyAlignment="1">
      <alignment horizontal="right" vertical="center"/>
    </xf>
    <xf numFmtId="0" fontId="69" fillId="10" borderId="0" xfId="0" applyFont="1" applyFill="1" applyBorder="1" applyAlignment="1">
      <alignment horizontal="center" vertical="center"/>
    </xf>
    <xf numFmtId="0" fontId="59" fillId="4" borderId="0" xfId="58" applyFont="1" applyFill="1" applyBorder="1" applyAlignment="1">
      <alignment horizontal="center"/>
      <protection/>
    </xf>
    <xf numFmtId="0" fontId="59" fillId="10" borderId="13" xfId="58" applyFont="1" applyFill="1" applyBorder="1" applyAlignment="1">
      <alignment vertical="center" wrapText="1"/>
      <protection/>
    </xf>
    <xf numFmtId="0" fontId="59" fillId="10" borderId="13" xfId="58" applyFont="1" applyFill="1" applyBorder="1" applyAlignment="1">
      <alignment horizontal="right" vertical="center"/>
      <protection/>
    </xf>
    <xf numFmtId="0" fontId="11" fillId="35" borderId="19" xfId="0" applyFont="1" applyFill="1" applyBorder="1" applyAlignment="1">
      <alignment horizontal="right" vertical="center" wrapText="1"/>
    </xf>
    <xf numFmtId="3" fontId="11" fillId="35" borderId="19" xfId="0" applyNumberFormat="1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66" fillId="10" borderId="0" xfId="0" applyFont="1" applyFill="1" applyAlignment="1">
      <alignment horizontal="center" vertical="center"/>
    </xf>
    <xf numFmtId="0" fontId="69" fillId="10" borderId="0" xfId="0" applyFont="1" applyFill="1" applyBorder="1" applyAlignment="1">
      <alignment horizontal="center" vertical="center"/>
    </xf>
    <xf numFmtId="0" fontId="59" fillId="0" borderId="0" xfId="0" applyFont="1" applyAlignment="1">
      <alignment horizontal="center"/>
    </xf>
    <xf numFmtId="0" fontId="64" fillId="10" borderId="0" xfId="0" applyFont="1" applyFill="1" applyAlignment="1">
      <alignment horizontal="center"/>
    </xf>
    <xf numFmtId="0" fontId="68" fillId="10" borderId="0" xfId="0" applyFont="1" applyFill="1" applyAlignment="1">
      <alignment horizontal="center" vertical="center"/>
    </xf>
    <xf numFmtId="0" fontId="68" fillId="10" borderId="13" xfId="0" applyFont="1" applyFill="1" applyBorder="1" applyAlignment="1">
      <alignment horizontal="center" vertical="center"/>
    </xf>
    <xf numFmtId="0" fontId="64" fillId="10" borderId="0" xfId="0" applyFont="1" applyFill="1" applyBorder="1" applyAlignment="1">
      <alignment horizontal="center"/>
    </xf>
    <xf numFmtId="0" fontId="68" fillId="4" borderId="0" xfId="0" applyFont="1" applyFill="1" applyBorder="1" applyAlignment="1">
      <alignment horizontal="left"/>
    </xf>
    <xf numFmtId="0" fontId="68" fillId="4" borderId="0" xfId="0" applyFont="1" applyFill="1" applyBorder="1" applyAlignment="1">
      <alignment horizontal="right"/>
    </xf>
    <xf numFmtId="0" fontId="10" fillId="10" borderId="0" xfId="62" applyFont="1" applyFill="1" applyBorder="1" applyAlignment="1">
      <alignment horizontal="center" vertical="center" wrapText="1"/>
      <protection/>
    </xf>
    <xf numFmtId="0" fontId="10" fillId="10" borderId="13" xfId="62" applyFont="1" applyFill="1" applyBorder="1" applyAlignment="1">
      <alignment horizontal="center" vertical="center" wrapText="1"/>
      <protection/>
    </xf>
    <xf numFmtId="0" fontId="68" fillId="10" borderId="0" xfId="0" applyFont="1" applyFill="1" applyBorder="1" applyAlignment="1">
      <alignment horizontal="right"/>
    </xf>
    <xf numFmtId="0" fontId="6" fillId="10" borderId="0" xfId="64" applyFont="1" applyFill="1" applyBorder="1" applyAlignment="1">
      <alignment horizontal="right" vertical="center"/>
      <protection/>
    </xf>
    <xf numFmtId="0" fontId="6" fillId="10" borderId="13" xfId="64" applyFont="1" applyFill="1" applyBorder="1" applyAlignment="1">
      <alignment horizontal="right" vertical="center"/>
      <protection/>
    </xf>
    <xf numFmtId="0" fontId="10" fillId="10" borderId="0" xfId="64" applyFont="1" applyFill="1" applyBorder="1" applyAlignment="1">
      <alignment horizontal="right" vertical="center" wrapText="1"/>
      <protection/>
    </xf>
    <xf numFmtId="0" fontId="5" fillId="10" borderId="0" xfId="64" applyFont="1" applyFill="1" applyBorder="1" applyAlignment="1">
      <alignment horizontal="center" vertical="center"/>
      <protection/>
    </xf>
    <xf numFmtId="0" fontId="68" fillId="4" borderId="0" xfId="0" applyFont="1" applyFill="1" applyBorder="1" applyAlignment="1">
      <alignment horizontal="center" wrapText="1"/>
    </xf>
    <xf numFmtId="0" fontId="68" fillId="4" borderId="0" xfId="0" applyFont="1" applyFill="1" applyBorder="1" applyAlignment="1">
      <alignment horizontal="center"/>
    </xf>
    <xf numFmtId="0" fontId="5" fillId="10" borderId="0" xfId="63" applyFont="1" applyFill="1" applyBorder="1" applyAlignment="1">
      <alignment horizontal="center" vertical="center"/>
      <protection/>
    </xf>
    <xf numFmtId="0" fontId="6" fillId="4" borderId="0" xfId="63" applyFont="1" applyFill="1" applyBorder="1" applyAlignment="1">
      <alignment horizontal="right" vertical="center"/>
      <protection/>
    </xf>
    <xf numFmtId="0" fontId="68" fillId="4" borderId="0" xfId="0" applyFont="1" applyFill="1" applyBorder="1" applyAlignment="1">
      <alignment horizontal="left" wrapText="1"/>
    </xf>
    <xf numFmtId="0" fontId="6" fillId="10" borderId="0" xfId="63" applyFont="1" applyFill="1" applyBorder="1" applyAlignment="1">
      <alignment horizontal="center" vertical="center"/>
      <protection/>
    </xf>
    <xf numFmtId="0" fontId="6" fillId="10" borderId="13" xfId="63" applyFont="1" applyFill="1" applyBorder="1" applyAlignment="1">
      <alignment horizontal="center" vertical="center"/>
      <protection/>
    </xf>
    <xf numFmtId="0" fontId="10" fillId="10" borderId="0" xfId="63" applyFont="1" applyFill="1" applyBorder="1" applyAlignment="1">
      <alignment horizontal="right" vertical="center" wrapText="1"/>
      <protection/>
    </xf>
    <xf numFmtId="0" fontId="6" fillId="10" borderId="0" xfId="63" applyFont="1" applyFill="1" applyBorder="1" applyAlignment="1">
      <alignment horizontal="right" vertical="center"/>
      <protection/>
    </xf>
    <xf numFmtId="0" fontId="6" fillId="10" borderId="0" xfId="64" applyFont="1" applyFill="1" applyBorder="1" applyAlignment="1">
      <alignment horizontal="center" vertical="center" wrapText="1"/>
      <protection/>
    </xf>
    <xf numFmtId="0" fontId="6" fillId="10" borderId="13" xfId="64" applyFont="1" applyFill="1" applyBorder="1" applyAlignment="1">
      <alignment horizontal="center" vertical="center" wrapText="1"/>
      <protection/>
    </xf>
    <xf numFmtId="0" fontId="11" fillId="0" borderId="0" xfId="61" applyFont="1" applyFill="1" applyBorder="1" applyAlignment="1">
      <alignment horizontal="right" vertical="center" wrapText="1"/>
      <protection/>
    </xf>
    <xf numFmtId="3" fontId="10" fillId="10" borderId="0" xfId="69" applyNumberFormat="1" applyFont="1" applyFill="1" applyBorder="1" applyAlignment="1">
      <alignment horizontal="center" vertical="center"/>
      <protection/>
    </xf>
    <xf numFmtId="0" fontId="59" fillId="0" borderId="14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3" fontId="10" fillId="10" borderId="0" xfId="69" applyNumberFormat="1" applyFont="1" applyFill="1" applyBorder="1" applyAlignment="1">
      <alignment horizontal="center" vertical="top"/>
      <protection/>
    </xf>
    <xf numFmtId="3" fontId="10" fillId="10" borderId="13" xfId="69" applyNumberFormat="1" applyFont="1" applyFill="1" applyBorder="1" applyAlignment="1">
      <alignment horizontal="center" vertical="top"/>
      <protection/>
    </xf>
    <xf numFmtId="0" fontId="6" fillId="35" borderId="0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right" vertical="center" wrapText="1"/>
    </xf>
    <xf numFmtId="0" fontId="6" fillId="35" borderId="0" xfId="0" applyFont="1" applyFill="1" applyBorder="1" applyAlignment="1">
      <alignment horizontal="left" vertical="center" wrapText="1"/>
    </xf>
    <xf numFmtId="3" fontId="10" fillId="10" borderId="13" xfId="69" applyNumberFormat="1" applyFont="1" applyFill="1" applyBorder="1" applyAlignment="1">
      <alignment horizontal="center" vertical="center"/>
      <protection/>
    </xf>
    <xf numFmtId="0" fontId="5" fillId="34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right" vertical="center" wrapText="1"/>
    </xf>
    <xf numFmtId="0" fontId="6" fillId="34" borderId="13" xfId="0" applyFont="1" applyFill="1" applyBorder="1" applyAlignment="1">
      <alignment horizontal="right" vertical="center" wrapText="1"/>
    </xf>
    <xf numFmtId="3" fontId="11" fillId="35" borderId="10" xfId="0" applyNumberFormat="1" applyFont="1" applyFill="1" applyBorder="1" applyAlignment="1">
      <alignment horizontal="center" vertical="center" wrapText="1"/>
    </xf>
    <xf numFmtId="3" fontId="11" fillId="35" borderId="0" xfId="0" applyNumberFormat="1" applyFont="1" applyFill="1" applyBorder="1" applyAlignment="1">
      <alignment horizontal="center" vertical="center" wrapText="1"/>
    </xf>
    <xf numFmtId="3" fontId="11" fillId="34" borderId="0" xfId="0" applyNumberFormat="1" applyFont="1" applyFill="1" applyBorder="1" applyAlignment="1">
      <alignment horizontal="center" vertical="center" wrapText="1"/>
    </xf>
    <xf numFmtId="3" fontId="11" fillId="35" borderId="18" xfId="0" applyNumberFormat="1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vertical="center" wrapText="1"/>
    </xf>
    <xf numFmtId="0" fontId="9" fillId="33" borderId="14" xfId="0" applyFont="1" applyFill="1" applyBorder="1" applyAlignment="1">
      <alignment horizontal="right" vertical="center" wrapText="1"/>
    </xf>
    <xf numFmtId="3" fontId="11" fillId="35" borderId="14" xfId="0" applyNumberFormat="1" applyFont="1" applyFill="1" applyBorder="1" applyAlignment="1">
      <alignment horizontal="center" vertical="center" wrapText="1"/>
    </xf>
    <xf numFmtId="3" fontId="10" fillId="34" borderId="0" xfId="0" applyNumberFormat="1" applyFont="1" applyFill="1" applyBorder="1" applyAlignment="1">
      <alignment horizontal="right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vertical="top"/>
    </xf>
    <xf numFmtId="3" fontId="10" fillId="34" borderId="13" xfId="0" applyNumberFormat="1" applyFont="1" applyFill="1" applyBorder="1" applyAlignment="1">
      <alignment horizontal="right" vertical="center" wrapText="1"/>
    </xf>
    <xf numFmtId="0" fontId="6" fillId="35" borderId="0" xfId="0" applyFont="1" applyFill="1" applyBorder="1" applyAlignment="1">
      <alignment horizontal="right" vertical="center"/>
    </xf>
    <xf numFmtId="0" fontId="9" fillId="34" borderId="0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 horizontal="right" vertical="center"/>
    </xf>
    <xf numFmtId="0" fontId="6" fillId="34" borderId="0" xfId="0" applyFont="1" applyFill="1" applyBorder="1" applyAlignment="1">
      <alignment horizontal="right" vertical="top" wrapText="1"/>
    </xf>
    <xf numFmtId="0" fontId="14" fillId="34" borderId="0" xfId="0" applyFont="1" applyFill="1" applyBorder="1" applyAlignment="1">
      <alignment horizontal="center" vertical="center" wrapText="1"/>
    </xf>
    <xf numFmtId="0" fontId="14" fillId="34" borderId="13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right" vertical="center" wrapText="1"/>
    </xf>
    <xf numFmtId="0" fontId="9" fillId="34" borderId="13" xfId="0" applyFont="1" applyFill="1" applyBorder="1" applyAlignment="1">
      <alignment horizontal="right" vertical="center" wrapText="1"/>
    </xf>
    <xf numFmtId="0" fontId="6" fillId="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 vertical="top" wrapText="1"/>
    </xf>
    <xf numFmtId="179" fontId="6" fillId="34" borderId="0" xfId="0" applyNumberFormat="1" applyFont="1" applyFill="1" applyBorder="1" applyAlignment="1">
      <alignment horizontal="right" vertical="center" wrapText="1"/>
    </xf>
    <xf numFmtId="179" fontId="5" fillId="34" borderId="0" xfId="0" applyNumberFormat="1" applyFont="1" applyFill="1" applyBorder="1" applyAlignment="1">
      <alignment horizontal="center" vertical="center" wrapText="1"/>
    </xf>
    <xf numFmtId="179" fontId="6" fillId="35" borderId="0" xfId="0" applyNumberFormat="1" applyFont="1" applyFill="1" applyBorder="1" applyAlignment="1">
      <alignment horizontal="center" vertical="center" wrapText="1"/>
    </xf>
    <xf numFmtId="179" fontId="6" fillId="35" borderId="0" xfId="0" applyNumberFormat="1" applyFont="1" applyFill="1" applyBorder="1" applyAlignment="1">
      <alignment horizontal="left" vertical="center" wrapText="1"/>
    </xf>
    <xf numFmtId="0" fontId="59" fillId="0" borderId="0" xfId="0" applyFont="1" applyAlignment="1">
      <alignment horizontal="right"/>
    </xf>
    <xf numFmtId="179" fontId="6" fillId="35" borderId="0" xfId="0" applyNumberFormat="1" applyFont="1" applyFill="1" applyBorder="1" applyAlignment="1">
      <alignment horizontal="right" vertical="center" wrapText="1"/>
    </xf>
    <xf numFmtId="179" fontId="6" fillId="34" borderId="13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68" fillId="10" borderId="13" xfId="0" applyFont="1" applyFill="1" applyBorder="1" applyAlignment="1">
      <alignment vertical="center"/>
    </xf>
    <xf numFmtId="0" fontId="5" fillId="10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left"/>
    </xf>
    <xf numFmtId="0" fontId="66" fillId="4" borderId="0" xfId="0" applyFont="1" applyFill="1" applyBorder="1" applyAlignment="1">
      <alignment horizontal="right"/>
    </xf>
    <xf numFmtId="0" fontId="66" fillId="4" borderId="0" xfId="0" applyFont="1" applyFill="1" applyBorder="1" applyAlignment="1">
      <alignment horizontal="left"/>
    </xf>
    <xf numFmtId="0" fontId="68" fillId="10" borderId="0" xfId="0" applyFont="1" applyFill="1" applyBorder="1" applyAlignment="1">
      <alignment horizontal="right" vertical="center"/>
    </xf>
    <xf numFmtId="0" fontId="68" fillId="10" borderId="13" xfId="0" applyFont="1" applyFill="1" applyBorder="1" applyAlignment="1">
      <alignment horizontal="right" vertical="center"/>
    </xf>
    <xf numFmtId="0" fontId="68" fillId="10" borderId="0" xfId="0" applyFont="1" applyFill="1" applyBorder="1" applyAlignment="1">
      <alignment horizontal="center" vertical="center" wrapText="1"/>
    </xf>
    <xf numFmtId="3" fontId="10" fillId="4" borderId="20" xfId="65" applyNumberFormat="1" applyFont="1" applyFill="1" applyBorder="1" applyAlignment="1">
      <alignment horizontal="center" vertical="center"/>
      <protection/>
    </xf>
    <xf numFmtId="3" fontId="10" fillId="4" borderId="21" xfId="65" applyNumberFormat="1" applyFont="1" applyFill="1" applyBorder="1" applyAlignment="1">
      <alignment horizontal="center" vertical="center"/>
      <protection/>
    </xf>
    <xf numFmtId="3" fontId="11" fillId="10" borderId="15" xfId="65" applyNumberFormat="1" applyFont="1" applyFill="1" applyBorder="1" applyAlignment="1">
      <alignment horizontal="center" vertical="center"/>
      <protection/>
    </xf>
    <xf numFmtId="0" fontId="68" fillId="10" borderId="0" xfId="0" applyFont="1" applyFill="1" applyBorder="1" applyAlignment="1">
      <alignment horizontal="center" vertical="center"/>
    </xf>
    <xf numFmtId="0" fontId="68" fillId="4" borderId="0" xfId="0" applyFont="1" applyFill="1" applyBorder="1" applyAlignment="1">
      <alignment horizontal="center" vertical="center" wrapText="1"/>
    </xf>
    <xf numFmtId="0" fontId="59" fillId="10" borderId="0" xfId="0" applyFont="1" applyFill="1" applyBorder="1" applyAlignment="1">
      <alignment horizontal="center" vertical="center" wrapText="1"/>
    </xf>
    <xf numFmtId="0" fontId="59" fillId="10" borderId="18" xfId="0" applyFont="1" applyFill="1" applyBorder="1" applyAlignment="1">
      <alignment horizontal="center" vertical="center" wrapText="1"/>
    </xf>
    <xf numFmtId="0" fontId="59" fillId="4" borderId="0" xfId="0" applyFont="1" applyFill="1" applyBorder="1" applyAlignment="1">
      <alignment horizontal="center" vertical="center" wrapText="1"/>
    </xf>
    <xf numFmtId="0" fontId="68" fillId="4" borderId="14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left"/>
    </xf>
    <xf numFmtId="0" fontId="64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 horizontal="right"/>
    </xf>
    <xf numFmtId="0" fontId="68" fillId="0" borderId="16" xfId="0" applyFont="1" applyBorder="1" applyAlignment="1">
      <alignment horizontal="right" wrapText="1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_Sheet1" xfId="61"/>
    <cellStyle name="Normal_Sheet5" xfId="62"/>
    <cellStyle name="Normal_انشاء وزارة" xfId="63"/>
    <cellStyle name="Normal_بناء" xfId="64"/>
    <cellStyle name="Normal_جدول 14" xfId="65"/>
    <cellStyle name="Normal_جدول 16" xfId="66"/>
    <cellStyle name="Normal_جدول رقم 11" xfId="67"/>
    <cellStyle name="Normal_جدول رقم 16" xfId="68"/>
    <cellStyle name="Normal_جدول رقم 8" xfId="69"/>
    <cellStyle name="Normal_جدول رقم 9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rightToLeft="1" workbookViewId="0" topLeftCell="A1">
      <selection activeCell="O7" sqref="O7"/>
    </sheetView>
  </sheetViews>
  <sheetFormatPr defaultColWidth="9.140625" defaultRowHeight="15"/>
  <cols>
    <col min="1" max="1" width="14.28125" style="0" customWidth="1"/>
    <col min="2" max="2" width="10.00390625" style="0" customWidth="1"/>
    <col min="3" max="3" width="14.7109375" style="0" customWidth="1"/>
    <col min="4" max="4" width="10.00390625" style="0" customWidth="1"/>
    <col min="5" max="5" width="11.00390625" style="0" customWidth="1"/>
    <col min="6" max="6" width="10.421875" style="0" customWidth="1"/>
    <col min="7" max="7" width="14.57421875" style="0" customWidth="1"/>
    <col min="8" max="8" width="9.7109375" style="0" customWidth="1"/>
    <col min="9" max="9" width="20.00390625" style="0" customWidth="1"/>
    <col min="12" max="12" width="8.8515625" style="0" customWidth="1"/>
  </cols>
  <sheetData>
    <row r="1" spans="1:14" ht="24.75" customHeight="1">
      <c r="A1" s="270" t="s">
        <v>497</v>
      </c>
      <c r="B1" s="270"/>
      <c r="C1" s="270"/>
      <c r="D1" s="270"/>
      <c r="E1" s="270"/>
      <c r="F1" s="270"/>
      <c r="G1" s="270"/>
      <c r="H1" s="270"/>
      <c r="I1" s="270"/>
      <c r="M1" s="196"/>
      <c r="N1" s="197"/>
    </row>
    <row r="2" spans="1:9" ht="18" customHeight="1">
      <c r="A2" s="262" t="s">
        <v>253</v>
      </c>
      <c r="B2" s="263"/>
      <c r="C2" s="263"/>
      <c r="D2" s="263"/>
      <c r="E2" s="263"/>
      <c r="F2" s="271"/>
      <c r="G2" s="271"/>
      <c r="H2" s="271" t="s">
        <v>109</v>
      </c>
      <c r="I2" s="271"/>
    </row>
    <row r="3" spans="1:15" ht="13.5" customHeight="1">
      <c r="A3" s="90"/>
      <c r="B3" s="264" t="s">
        <v>498</v>
      </c>
      <c r="C3" s="264"/>
      <c r="D3" s="264" t="s">
        <v>1</v>
      </c>
      <c r="E3" s="264"/>
      <c r="F3" s="264" t="s">
        <v>499</v>
      </c>
      <c r="G3" s="264"/>
      <c r="H3" s="264" t="s">
        <v>2</v>
      </c>
      <c r="I3" s="264"/>
      <c r="O3" s="35"/>
    </row>
    <row r="4" spans="1:9" ht="18" customHeight="1" thickBot="1">
      <c r="A4" s="265" t="s">
        <v>0</v>
      </c>
      <c r="B4" s="266" t="s">
        <v>3</v>
      </c>
      <c r="C4" s="266" t="s">
        <v>4</v>
      </c>
      <c r="D4" s="266" t="s">
        <v>3</v>
      </c>
      <c r="E4" s="266" t="s">
        <v>4</v>
      </c>
      <c r="F4" s="266" t="s">
        <v>3</v>
      </c>
      <c r="G4" s="266" t="s">
        <v>4</v>
      </c>
      <c r="H4" s="266" t="s">
        <v>3</v>
      </c>
      <c r="I4" s="266" t="s">
        <v>4</v>
      </c>
    </row>
    <row r="5" spans="1:10" s="37" customFormat="1" ht="18" customHeight="1" thickTop="1">
      <c r="A5" s="232" t="s">
        <v>450</v>
      </c>
      <c r="B5" s="61">
        <v>0</v>
      </c>
      <c r="C5" s="61">
        <v>0</v>
      </c>
      <c r="D5" s="61">
        <v>0</v>
      </c>
      <c r="E5" s="61">
        <v>0</v>
      </c>
      <c r="F5" s="61">
        <v>1</v>
      </c>
      <c r="G5" s="61">
        <v>887740</v>
      </c>
      <c r="H5" s="61">
        <f>B5+D5+F5</f>
        <v>1</v>
      </c>
      <c r="I5" s="61">
        <f>C5+E5+G5</f>
        <v>887740</v>
      </c>
      <c r="J5" s="36"/>
    </row>
    <row r="6" spans="1:9" s="37" customFormat="1" ht="18.75" customHeight="1">
      <c r="A6" s="231" t="s">
        <v>100</v>
      </c>
      <c r="B6" s="62">
        <v>0</v>
      </c>
      <c r="C6" s="62">
        <v>0</v>
      </c>
      <c r="D6" s="62">
        <v>0</v>
      </c>
      <c r="E6" s="62">
        <v>0</v>
      </c>
      <c r="F6" s="62">
        <v>2</v>
      </c>
      <c r="G6" s="62">
        <v>1514162</v>
      </c>
      <c r="H6" s="62">
        <f aca="true" t="shared" si="0" ref="H6:H23">B6+D6+F6</f>
        <v>2</v>
      </c>
      <c r="I6" s="62">
        <f aca="true" t="shared" si="1" ref="I6:I23">C6+E6+G6</f>
        <v>1514162</v>
      </c>
    </row>
    <row r="7" spans="1:9" s="37" customFormat="1" ht="15.75" customHeight="1">
      <c r="A7" s="232" t="s">
        <v>451</v>
      </c>
      <c r="B7" s="61">
        <v>0</v>
      </c>
      <c r="C7" s="61">
        <v>0</v>
      </c>
      <c r="D7" s="61">
        <v>0</v>
      </c>
      <c r="E7" s="61">
        <v>0</v>
      </c>
      <c r="F7" s="61">
        <v>1</v>
      </c>
      <c r="G7" s="61">
        <v>132265</v>
      </c>
      <c r="H7" s="61">
        <f t="shared" si="0"/>
        <v>1</v>
      </c>
      <c r="I7" s="61">
        <f t="shared" si="1"/>
        <v>132265</v>
      </c>
    </row>
    <row r="8" spans="1:9" s="37" customFormat="1" ht="19.5" customHeight="1">
      <c r="A8" s="231" t="s">
        <v>101</v>
      </c>
      <c r="B8" s="62">
        <v>0</v>
      </c>
      <c r="C8" s="62">
        <v>0</v>
      </c>
      <c r="D8" s="62">
        <v>25</v>
      </c>
      <c r="E8" s="62">
        <v>85552893</v>
      </c>
      <c r="F8" s="62">
        <v>14</v>
      </c>
      <c r="G8" s="62">
        <v>20777326</v>
      </c>
      <c r="H8" s="62">
        <f t="shared" si="0"/>
        <v>39</v>
      </c>
      <c r="I8" s="62">
        <f t="shared" si="1"/>
        <v>106330219</v>
      </c>
    </row>
    <row r="9" spans="1:9" s="37" customFormat="1" ht="17.25" customHeight="1">
      <c r="A9" s="232" t="s">
        <v>452</v>
      </c>
      <c r="B9" s="61">
        <v>0</v>
      </c>
      <c r="C9" s="61">
        <v>0</v>
      </c>
      <c r="D9" s="61">
        <v>1</v>
      </c>
      <c r="E9" s="61">
        <v>201200</v>
      </c>
      <c r="F9" s="61">
        <v>0</v>
      </c>
      <c r="G9" s="61">
        <v>0</v>
      </c>
      <c r="H9" s="61">
        <f t="shared" si="0"/>
        <v>1</v>
      </c>
      <c r="I9" s="61">
        <f t="shared" si="1"/>
        <v>201200</v>
      </c>
    </row>
    <row r="10" spans="1:9" s="37" customFormat="1" ht="24" customHeight="1">
      <c r="A10" s="231" t="s">
        <v>102</v>
      </c>
      <c r="B10" s="62">
        <v>2</v>
      </c>
      <c r="C10" s="62">
        <v>4552397</v>
      </c>
      <c r="D10" s="62">
        <v>28</v>
      </c>
      <c r="E10" s="62">
        <v>85595880</v>
      </c>
      <c r="F10" s="62">
        <v>40</v>
      </c>
      <c r="G10" s="62">
        <v>29972673</v>
      </c>
      <c r="H10" s="62">
        <f t="shared" si="0"/>
        <v>70</v>
      </c>
      <c r="I10" s="62">
        <f t="shared" si="1"/>
        <v>120120950</v>
      </c>
    </row>
    <row r="11" spans="1:9" s="37" customFormat="1" ht="23.25" customHeight="1">
      <c r="A11" s="232" t="s">
        <v>103</v>
      </c>
      <c r="B11" s="61">
        <v>10</v>
      </c>
      <c r="C11" s="61">
        <v>7323768</v>
      </c>
      <c r="D11" s="61">
        <v>140</v>
      </c>
      <c r="E11" s="61">
        <v>74018083</v>
      </c>
      <c r="F11" s="61">
        <v>110</v>
      </c>
      <c r="G11" s="61">
        <v>60768006</v>
      </c>
      <c r="H11" s="61">
        <f t="shared" si="0"/>
        <v>260</v>
      </c>
      <c r="I11" s="61">
        <f t="shared" si="1"/>
        <v>142109857</v>
      </c>
    </row>
    <row r="12" spans="1:9" s="37" customFormat="1" ht="19.5" customHeight="1">
      <c r="A12" s="231" t="s">
        <v>325</v>
      </c>
      <c r="B12" s="62">
        <v>11</v>
      </c>
      <c r="C12" s="62">
        <v>8900144</v>
      </c>
      <c r="D12" s="62">
        <v>0</v>
      </c>
      <c r="E12" s="62">
        <v>0</v>
      </c>
      <c r="F12" s="62">
        <v>10</v>
      </c>
      <c r="G12" s="62">
        <v>2285103</v>
      </c>
      <c r="H12" s="62">
        <f t="shared" si="0"/>
        <v>21</v>
      </c>
      <c r="I12" s="62">
        <f t="shared" si="1"/>
        <v>11185247</v>
      </c>
    </row>
    <row r="13" spans="1:13" s="37" customFormat="1" ht="23.25" customHeight="1">
      <c r="A13" s="232" t="s">
        <v>104</v>
      </c>
      <c r="B13" s="61">
        <v>6</v>
      </c>
      <c r="C13" s="61">
        <v>7313117</v>
      </c>
      <c r="D13" s="61">
        <v>0</v>
      </c>
      <c r="E13" s="61">
        <v>0</v>
      </c>
      <c r="F13" s="61">
        <v>6</v>
      </c>
      <c r="G13" s="61">
        <v>3556200</v>
      </c>
      <c r="H13" s="61">
        <f t="shared" si="0"/>
        <v>12</v>
      </c>
      <c r="I13" s="61">
        <f t="shared" si="1"/>
        <v>10869317</v>
      </c>
      <c r="M13" s="37" t="s">
        <v>56</v>
      </c>
    </row>
    <row r="14" spans="1:9" s="37" customFormat="1" ht="19.5" customHeight="1">
      <c r="A14" s="231" t="s">
        <v>453</v>
      </c>
      <c r="B14" s="62">
        <v>1</v>
      </c>
      <c r="C14" s="62">
        <v>77795</v>
      </c>
      <c r="D14" s="62">
        <v>0</v>
      </c>
      <c r="E14" s="62">
        <v>0</v>
      </c>
      <c r="F14" s="62">
        <v>1</v>
      </c>
      <c r="G14" s="62">
        <v>281660</v>
      </c>
      <c r="H14" s="62">
        <f t="shared" si="0"/>
        <v>2</v>
      </c>
      <c r="I14" s="62">
        <f t="shared" si="1"/>
        <v>359455</v>
      </c>
    </row>
    <row r="15" spans="1:9" s="37" customFormat="1" ht="24.75" customHeight="1">
      <c r="A15" s="232" t="s">
        <v>370</v>
      </c>
      <c r="B15" s="61">
        <v>1</v>
      </c>
      <c r="C15" s="61">
        <v>164450</v>
      </c>
      <c r="D15" s="61">
        <v>0</v>
      </c>
      <c r="E15" s="61">
        <v>0</v>
      </c>
      <c r="F15" s="61">
        <v>1</v>
      </c>
      <c r="G15" s="61">
        <v>1194950</v>
      </c>
      <c r="H15" s="61">
        <f t="shared" si="0"/>
        <v>2</v>
      </c>
      <c r="I15" s="61">
        <f t="shared" si="1"/>
        <v>1359400</v>
      </c>
    </row>
    <row r="16" spans="1:9" s="37" customFormat="1" ht="16.5" customHeight="1">
      <c r="A16" s="231" t="s">
        <v>105</v>
      </c>
      <c r="B16" s="62">
        <v>23</v>
      </c>
      <c r="C16" s="62">
        <v>17763777</v>
      </c>
      <c r="D16" s="62">
        <v>0</v>
      </c>
      <c r="E16" s="62">
        <v>0</v>
      </c>
      <c r="F16" s="62">
        <v>2</v>
      </c>
      <c r="G16" s="62">
        <v>2198129</v>
      </c>
      <c r="H16" s="62">
        <f t="shared" si="0"/>
        <v>25</v>
      </c>
      <c r="I16" s="62">
        <f t="shared" si="1"/>
        <v>19961906</v>
      </c>
    </row>
    <row r="17" spans="1:9" s="37" customFormat="1" ht="24" customHeight="1">
      <c r="A17" s="232" t="s">
        <v>454</v>
      </c>
      <c r="B17" s="61">
        <v>0</v>
      </c>
      <c r="C17" s="61">
        <v>0</v>
      </c>
      <c r="D17" s="61">
        <v>0</v>
      </c>
      <c r="E17" s="61">
        <v>0</v>
      </c>
      <c r="F17" s="61">
        <v>2</v>
      </c>
      <c r="G17" s="61">
        <v>149250</v>
      </c>
      <c r="H17" s="61">
        <f t="shared" si="0"/>
        <v>2</v>
      </c>
      <c r="I17" s="61">
        <f t="shared" si="1"/>
        <v>149250</v>
      </c>
    </row>
    <row r="18" spans="1:9" s="37" customFormat="1" ht="16.5" customHeight="1">
      <c r="A18" s="231" t="s">
        <v>106</v>
      </c>
      <c r="B18" s="62">
        <v>4</v>
      </c>
      <c r="C18" s="62">
        <v>3499674</v>
      </c>
      <c r="D18" s="62">
        <v>7</v>
      </c>
      <c r="E18" s="62">
        <v>7829915</v>
      </c>
      <c r="F18" s="62">
        <v>0</v>
      </c>
      <c r="G18" s="62">
        <v>0</v>
      </c>
      <c r="H18" s="62">
        <f t="shared" si="0"/>
        <v>11</v>
      </c>
      <c r="I18" s="62">
        <f t="shared" si="1"/>
        <v>11329589</v>
      </c>
    </row>
    <row r="19" spans="1:9" s="37" customFormat="1" ht="16.5" customHeight="1">
      <c r="A19" s="232" t="s">
        <v>371</v>
      </c>
      <c r="B19" s="61">
        <v>0</v>
      </c>
      <c r="C19" s="61">
        <v>0</v>
      </c>
      <c r="D19" s="61">
        <v>0</v>
      </c>
      <c r="E19" s="61">
        <v>0</v>
      </c>
      <c r="F19" s="61">
        <v>1</v>
      </c>
      <c r="G19" s="61">
        <v>1199700</v>
      </c>
      <c r="H19" s="61">
        <f t="shared" si="0"/>
        <v>1</v>
      </c>
      <c r="I19" s="61">
        <f t="shared" si="1"/>
        <v>1199700</v>
      </c>
    </row>
    <row r="20" spans="1:9" ht="19.5" customHeight="1">
      <c r="A20" s="231" t="s">
        <v>107</v>
      </c>
      <c r="B20" s="62">
        <v>0</v>
      </c>
      <c r="C20" s="62">
        <v>0</v>
      </c>
      <c r="D20" s="62">
        <v>10</v>
      </c>
      <c r="E20" s="62">
        <v>10053946</v>
      </c>
      <c r="F20" s="62">
        <v>0</v>
      </c>
      <c r="G20" s="62">
        <v>0</v>
      </c>
      <c r="H20" s="62">
        <f t="shared" si="0"/>
        <v>10</v>
      </c>
      <c r="I20" s="62">
        <f t="shared" si="1"/>
        <v>10053946</v>
      </c>
    </row>
    <row r="21" spans="1:9" ht="15.75" customHeight="1">
      <c r="A21" s="232" t="s">
        <v>5</v>
      </c>
      <c r="B21" s="61">
        <v>5</v>
      </c>
      <c r="C21" s="61">
        <v>4265043</v>
      </c>
      <c r="D21" s="61">
        <v>7</v>
      </c>
      <c r="E21" s="61">
        <v>1416611</v>
      </c>
      <c r="F21" s="61">
        <v>14</v>
      </c>
      <c r="G21" s="61">
        <v>7626609</v>
      </c>
      <c r="H21" s="61">
        <f t="shared" si="0"/>
        <v>26</v>
      </c>
      <c r="I21" s="61">
        <f t="shared" si="1"/>
        <v>13308263</v>
      </c>
    </row>
    <row r="22" spans="1:9" ht="18" customHeight="1">
      <c r="A22" s="231" t="s">
        <v>455</v>
      </c>
      <c r="B22" s="62">
        <v>5</v>
      </c>
      <c r="C22" s="62">
        <v>3441024</v>
      </c>
      <c r="D22" s="62">
        <v>0</v>
      </c>
      <c r="E22" s="62">
        <v>0</v>
      </c>
      <c r="F22" s="62">
        <v>1</v>
      </c>
      <c r="G22" s="62">
        <v>254640</v>
      </c>
      <c r="H22" s="62">
        <f t="shared" si="0"/>
        <v>6</v>
      </c>
      <c r="I22" s="62">
        <f t="shared" si="1"/>
        <v>3695664</v>
      </c>
    </row>
    <row r="23" spans="1:9" ht="23.25" customHeight="1">
      <c r="A23" s="232" t="s">
        <v>108</v>
      </c>
      <c r="B23" s="61">
        <v>280</v>
      </c>
      <c r="C23" s="61">
        <v>250543598</v>
      </c>
      <c r="D23" s="61">
        <v>390</v>
      </c>
      <c r="E23" s="61">
        <v>597108631</v>
      </c>
      <c r="F23" s="61">
        <v>93</v>
      </c>
      <c r="G23" s="61">
        <v>95238866</v>
      </c>
      <c r="H23" s="61">
        <f t="shared" si="0"/>
        <v>763</v>
      </c>
      <c r="I23" s="61">
        <f t="shared" si="1"/>
        <v>942891095</v>
      </c>
    </row>
    <row r="24" spans="1:9" ht="19.5" customHeight="1" thickBot="1">
      <c r="A24" s="177" t="s">
        <v>2</v>
      </c>
      <c r="B24" s="178">
        <f>SUM(B5:B23)</f>
        <v>348</v>
      </c>
      <c r="C24" s="178">
        <f aca="true" t="shared" si="2" ref="C24:I24">SUM(C5:C23)</f>
        <v>307844787</v>
      </c>
      <c r="D24" s="178">
        <f t="shared" si="2"/>
        <v>608</v>
      </c>
      <c r="E24" s="178">
        <f t="shared" si="2"/>
        <v>861777159</v>
      </c>
      <c r="F24" s="178">
        <f t="shared" si="2"/>
        <v>299</v>
      </c>
      <c r="G24" s="178">
        <f t="shared" si="2"/>
        <v>228037279</v>
      </c>
      <c r="H24" s="178">
        <f t="shared" si="2"/>
        <v>1255</v>
      </c>
      <c r="I24" s="178">
        <f t="shared" si="2"/>
        <v>1397659225</v>
      </c>
    </row>
    <row r="25" ht="24.75" customHeight="1" thickTop="1"/>
    <row r="26" ht="24" customHeight="1"/>
    <row r="27" ht="36.75" customHeight="1">
      <c r="K27" t="s">
        <v>56</v>
      </c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2" spans="1:9" ht="15">
      <c r="A42" s="272"/>
      <c r="B42" s="272"/>
      <c r="C42" s="272"/>
      <c r="D42" s="272"/>
      <c r="E42" s="272"/>
      <c r="F42" s="272"/>
      <c r="G42" s="272"/>
      <c r="H42" s="272"/>
      <c r="I42" s="272"/>
    </row>
  </sheetData>
  <sheetProtection/>
  <mergeCells count="4">
    <mergeCell ref="A1:I1"/>
    <mergeCell ref="H2:I2"/>
    <mergeCell ref="F2:G2"/>
    <mergeCell ref="A42:I42"/>
  </mergeCells>
  <printOptions horizontalCentered="1" verticalCentered="1"/>
  <pageMargins left="0.7" right="0.7" top="0.98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80"/>
  <sheetViews>
    <sheetView rightToLeft="1" zoomScalePageLayoutView="0" workbookViewId="0" topLeftCell="A13">
      <selection activeCell="O7" sqref="O7"/>
    </sheetView>
  </sheetViews>
  <sheetFormatPr defaultColWidth="9.140625" defaultRowHeight="15"/>
  <cols>
    <col min="1" max="1" width="10.7109375" style="0" customWidth="1"/>
    <col min="2" max="2" width="9.00390625" style="0" customWidth="1"/>
    <col min="3" max="3" width="12.140625" style="0" customWidth="1"/>
    <col min="4" max="4" width="10.140625" style="0" customWidth="1"/>
    <col min="5" max="5" width="12.421875" style="0" customWidth="1"/>
    <col min="6" max="6" width="9.28125" style="0" customWidth="1"/>
    <col min="7" max="7" width="11.7109375" style="0" customWidth="1"/>
    <col min="8" max="8" width="10.7109375" style="0" customWidth="1"/>
    <col min="9" max="9" width="18.421875" style="0" customWidth="1"/>
  </cols>
  <sheetData>
    <row r="2" spans="1:9" ht="18">
      <c r="A2" s="307" t="s">
        <v>439</v>
      </c>
      <c r="B2" s="307"/>
      <c r="C2" s="307"/>
      <c r="D2" s="307"/>
      <c r="E2" s="307"/>
      <c r="F2" s="307"/>
      <c r="G2" s="307"/>
      <c r="H2" s="307"/>
      <c r="I2" s="307"/>
    </row>
    <row r="3" spans="1:9" ht="27.75" customHeight="1">
      <c r="A3" s="304" t="s">
        <v>425</v>
      </c>
      <c r="B3" s="304"/>
      <c r="C3" s="105"/>
      <c r="D3" s="105"/>
      <c r="E3" s="304" t="s">
        <v>45</v>
      </c>
      <c r="F3" s="304"/>
      <c r="G3" s="105"/>
      <c r="H3" s="305" t="s">
        <v>42</v>
      </c>
      <c r="I3" s="305"/>
    </row>
    <row r="4" spans="1:9" ht="15.75" customHeight="1">
      <c r="A4" s="321" t="s">
        <v>30</v>
      </c>
      <c r="B4" s="310" t="s">
        <v>279</v>
      </c>
      <c r="C4" s="310"/>
      <c r="D4" s="310" t="s">
        <v>280</v>
      </c>
      <c r="E4" s="310"/>
      <c r="F4" s="310" t="s">
        <v>281</v>
      </c>
      <c r="G4" s="310"/>
      <c r="H4" s="322" t="s">
        <v>434</v>
      </c>
      <c r="I4" s="322"/>
    </row>
    <row r="5" spans="1:9" ht="16.5" thickBot="1">
      <c r="A5" s="316"/>
      <c r="B5" s="142" t="s">
        <v>44</v>
      </c>
      <c r="C5" s="142" t="s">
        <v>31</v>
      </c>
      <c r="D5" s="142" t="s">
        <v>44</v>
      </c>
      <c r="E5" s="142" t="s">
        <v>31</v>
      </c>
      <c r="F5" s="142" t="s">
        <v>44</v>
      </c>
      <c r="G5" s="131" t="s">
        <v>31</v>
      </c>
      <c r="H5" s="131" t="s">
        <v>46</v>
      </c>
      <c r="I5" s="131" t="s">
        <v>31</v>
      </c>
    </row>
    <row r="6" spans="1:9" ht="24.75" customHeight="1" thickTop="1">
      <c r="A6" s="202" t="s">
        <v>326</v>
      </c>
      <c r="B6" s="13">
        <v>0</v>
      </c>
      <c r="C6" s="13">
        <v>0</v>
      </c>
      <c r="D6" s="13">
        <v>0</v>
      </c>
      <c r="E6" s="13">
        <v>0</v>
      </c>
      <c r="F6" s="13">
        <v>3112</v>
      </c>
      <c r="G6" s="13">
        <v>84720</v>
      </c>
      <c r="H6" s="13">
        <f>B6+D6+F6</f>
        <v>3112</v>
      </c>
      <c r="I6" s="13">
        <f>C6+E6+G6</f>
        <v>84720</v>
      </c>
    </row>
    <row r="7" spans="1:9" ht="24.75" customHeight="1">
      <c r="A7" s="225" t="s">
        <v>32</v>
      </c>
      <c r="B7" s="12">
        <v>0</v>
      </c>
      <c r="C7" s="12">
        <v>0</v>
      </c>
      <c r="D7" s="12">
        <v>250</v>
      </c>
      <c r="E7" s="12">
        <v>2500</v>
      </c>
      <c r="F7" s="12">
        <v>0</v>
      </c>
      <c r="G7" s="12">
        <v>0</v>
      </c>
      <c r="H7" s="12">
        <f aca="true" t="shared" si="0" ref="H7:H18">B7+D7+F7</f>
        <v>250</v>
      </c>
      <c r="I7" s="12">
        <f aca="true" t="shared" si="1" ref="I7:I18">C7+E7+G7</f>
        <v>2500</v>
      </c>
    </row>
    <row r="8" spans="1:9" ht="24.75" customHeight="1">
      <c r="A8" s="202" t="s">
        <v>33</v>
      </c>
      <c r="B8" s="13">
        <v>0</v>
      </c>
      <c r="C8" s="13">
        <v>0</v>
      </c>
      <c r="D8" s="13">
        <v>200</v>
      </c>
      <c r="E8" s="13">
        <v>4000</v>
      </c>
      <c r="F8" s="13">
        <v>7845</v>
      </c>
      <c r="G8" s="13">
        <v>211945</v>
      </c>
      <c r="H8" s="13">
        <f t="shared" si="0"/>
        <v>8045</v>
      </c>
      <c r="I8" s="13">
        <f t="shared" si="1"/>
        <v>215945</v>
      </c>
    </row>
    <row r="9" spans="1:9" ht="24.75" customHeight="1">
      <c r="A9" s="225" t="s">
        <v>327</v>
      </c>
      <c r="B9" s="12">
        <v>9720</v>
      </c>
      <c r="C9" s="12">
        <v>255900</v>
      </c>
      <c r="D9" s="12">
        <v>22800</v>
      </c>
      <c r="E9" s="12">
        <v>507792</v>
      </c>
      <c r="F9" s="12">
        <v>24617</v>
      </c>
      <c r="G9" s="12">
        <v>1216325</v>
      </c>
      <c r="H9" s="12">
        <f t="shared" si="0"/>
        <v>57137</v>
      </c>
      <c r="I9" s="12">
        <f t="shared" si="1"/>
        <v>1980017</v>
      </c>
    </row>
    <row r="10" spans="1:9" ht="24.75" customHeight="1">
      <c r="A10" s="202" t="s">
        <v>34</v>
      </c>
      <c r="B10" s="13">
        <v>0</v>
      </c>
      <c r="C10" s="13">
        <v>0</v>
      </c>
      <c r="D10" s="13">
        <v>0</v>
      </c>
      <c r="E10" s="13">
        <v>0</v>
      </c>
      <c r="F10" s="13">
        <v>22970</v>
      </c>
      <c r="G10" s="13">
        <v>502330</v>
      </c>
      <c r="H10" s="13">
        <f t="shared" si="0"/>
        <v>22970</v>
      </c>
      <c r="I10" s="13">
        <f t="shared" si="1"/>
        <v>502330</v>
      </c>
    </row>
    <row r="11" spans="1:9" ht="24.75" customHeight="1">
      <c r="A11" s="225" t="s">
        <v>35</v>
      </c>
      <c r="B11" s="12">
        <v>0</v>
      </c>
      <c r="C11" s="12">
        <v>0</v>
      </c>
      <c r="D11" s="12">
        <v>115000</v>
      </c>
      <c r="E11" s="12">
        <v>1725000</v>
      </c>
      <c r="F11" s="12">
        <v>2603</v>
      </c>
      <c r="G11" s="12">
        <v>62075</v>
      </c>
      <c r="H11" s="12">
        <f t="shared" si="0"/>
        <v>117603</v>
      </c>
      <c r="I11" s="12">
        <f t="shared" si="1"/>
        <v>1787075</v>
      </c>
    </row>
    <row r="12" spans="1:9" ht="24.75" customHeight="1">
      <c r="A12" s="202" t="s">
        <v>36</v>
      </c>
      <c r="B12" s="13">
        <v>151163</v>
      </c>
      <c r="C12" s="13">
        <v>4848740</v>
      </c>
      <c r="D12" s="13">
        <v>702</v>
      </c>
      <c r="E12" s="13">
        <v>28080</v>
      </c>
      <c r="F12" s="13">
        <v>1097</v>
      </c>
      <c r="G12" s="13">
        <v>43880</v>
      </c>
      <c r="H12" s="13">
        <f t="shared" si="0"/>
        <v>152962</v>
      </c>
      <c r="I12" s="13">
        <f t="shared" si="1"/>
        <v>4920700</v>
      </c>
    </row>
    <row r="13" spans="1:9" ht="24.75" customHeight="1">
      <c r="A13" s="225" t="s">
        <v>37</v>
      </c>
      <c r="B13" s="12">
        <v>0</v>
      </c>
      <c r="C13" s="12">
        <v>0</v>
      </c>
      <c r="D13" s="12">
        <v>0</v>
      </c>
      <c r="E13" s="12">
        <v>0</v>
      </c>
      <c r="F13" s="12">
        <v>675</v>
      </c>
      <c r="G13" s="12">
        <v>51250</v>
      </c>
      <c r="H13" s="12">
        <f t="shared" si="0"/>
        <v>675</v>
      </c>
      <c r="I13" s="12">
        <f t="shared" si="1"/>
        <v>51250</v>
      </c>
    </row>
    <row r="14" spans="1:9" ht="24.75" customHeight="1">
      <c r="A14" s="202" t="s">
        <v>95</v>
      </c>
      <c r="B14" s="13">
        <v>510</v>
      </c>
      <c r="C14" s="13">
        <v>9250</v>
      </c>
      <c r="D14" s="13">
        <v>17</v>
      </c>
      <c r="E14" s="13">
        <v>765</v>
      </c>
      <c r="F14" s="13">
        <v>1300</v>
      </c>
      <c r="G14" s="13">
        <v>58500</v>
      </c>
      <c r="H14" s="13">
        <f t="shared" si="0"/>
        <v>1827</v>
      </c>
      <c r="I14" s="13">
        <f t="shared" si="1"/>
        <v>68515</v>
      </c>
    </row>
    <row r="15" spans="1:9" ht="24.75" customHeight="1">
      <c r="A15" s="184" t="s">
        <v>94</v>
      </c>
      <c r="B15" s="12">
        <v>170</v>
      </c>
      <c r="C15" s="12">
        <v>6800</v>
      </c>
      <c r="D15" s="12">
        <v>0</v>
      </c>
      <c r="E15" s="12">
        <v>0</v>
      </c>
      <c r="F15" s="12">
        <v>1800</v>
      </c>
      <c r="G15" s="12">
        <v>45000</v>
      </c>
      <c r="H15" s="12">
        <f t="shared" si="0"/>
        <v>1970</v>
      </c>
      <c r="I15" s="12">
        <f t="shared" si="1"/>
        <v>51800</v>
      </c>
    </row>
    <row r="16" spans="1:9" ht="24.75" customHeight="1">
      <c r="A16" s="202" t="s">
        <v>404</v>
      </c>
      <c r="B16" s="13">
        <v>0</v>
      </c>
      <c r="C16" s="13">
        <v>0</v>
      </c>
      <c r="D16" s="13">
        <v>20205</v>
      </c>
      <c r="E16" s="13">
        <v>232050</v>
      </c>
      <c r="F16" s="13">
        <v>98</v>
      </c>
      <c r="G16" s="13">
        <v>1764</v>
      </c>
      <c r="H16" s="13">
        <f t="shared" si="0"/>
        <v>20303</v>
      </c>
      <c r="I16" s="13">
        <f t="shared" si="1"/>
        <v>233814</v>
      </c>
    </row>
    <row r="17" spans="1:9" ht="24.75" customHeight="1">
      <c r="A17" s="184" t="s">
        <v>38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f t="shared" si="0"/>
        <v>0</v>
      </c>
      <c r="I17" s="12">
        <f t="shared" si="1"/>
        <v>0</v>
      </c>
    </row>
    <row r="18" spans="1:9" ht="24.75" customHeight="1" thickBot="1">
      <c r="A18" s="34" t="s">
        <v>39</v>
      </c>
      <c r="B18" s="13">
        <v>0</v>
      </c>
      <c r="C18" s="13">
        <v>0</v>
      </c>
      <c r="D18" s="13">
        <v>0</v>
      </c>
      <c r="E18" s="13">
        <v>0</v>
      </c>
      <c r="F18" s="13">
        <v>37373</v>
      </c>
      <c r="G18" s="13">
        <v>1013586</v>
      </c>
      <c r="H18" s="13">
        <f t="shared" si="0"/>
        <v>37373</v>
      </c>
      <c r="I18" s="13">
        <f t="shared" si="1"/>
        <v>1013586</v>
      </c>
    </row>
    <row r="19" spans="1:9" ht="24.75" customHeight="1">
      <c r="A19" s="267" t="s">
        <v>2</v>
      </c>
      <c r="B19" s="268">
        <f>SUM(B6:B18)</f>
        <v>161563</v>
      </c>
      <c r="C19" s="268">
        <f aca="true" t="shared" si="2" ref="C19:I19">SUM(C6:C18)</f>
        <v>5120690</v>
      </c>
      <c r="D19" s="268">
        <f t="shared" si="2"/>
        <v>159174</v>
      </c>
      <c r="E19" s="268">
        <f t="shared" si="2"/>
        <v>2500187</v>
      </c>
      <c r="F19" s="268">
        <f t="shared" si="2"/>
        <v>103490</v>
      </c>
      <c r="G19" s="268">
        <f t="shared" si="2"/>
        <v>3291375</v>
      </c>
      <c r="H19" s="268">
        <f t="shared" si="2"/>
        <v>424227</v>
      </c>
      <c r="I19" s="268">
        <f t="shared" si="2"/>
        <v>10912252</v>
      </c>
    </row>
    <row r="20" spans="1:9" ht="15.75" customHeight="1">
      <c r="A20" s="4"/>
      <c r="B20" s="4"/>
      <c r="C20" s="4"/>
      <c r="D20" s="4"/>
      <c r="E20" s="4"/>
      <c r="F20" s="4"/>
      <c r="G20" s="4"/>
      <c r="H20" s="269"/>
      <c r="I20" s="4"/>
    </row>
    <row r="21" spans="1:9" ht="15">
      <c r="A21" s="4"/>
      <c r="B21" s="4"/>
      <c r="C21" s="4"/>
      <c r="D21" s="4"/>
      <c r="E21" s="4"/>
      <c r="F21" s="4"/>
      <c r="G21" s="4"/>
      <c r="H21" s="4"/>
      <c r="I21" s="4"/>
    </row>
    <row r="22" spans="1:9" ht="20.25" customHeight="1">
      <c r="A22" s="307" t="s">
        <v>439</v>
      </c>
      <c r="B22" s="307"/>
      <c r="C22" s="307"/>
      <c r="D22" s="307"/>
      <c r="E22" s="307"/>
      <c r="F22" s="307"/>
      <c r="G22" s="307"/>
      <c r="H22" s="307"/>
      <c r="I22" s="307"/>
    </row>
    <row r="23" spans="1:9" ht="29.25" customHeight="1">
      <c r="A23" s="304" t="s">
        <v>423</v>
      </c>
      <c r="B23" s="304"/>
      <c r="C23" s="303" t="s">
        <v>149</v>
      </c>
      <c r="D23" s="303"/>
      <c r="E23" s="303"/>
      <c r="F23" s="105"/>
      <c r="G23" s="230"/>
      <c r="H23" s="303" t="s">
        <v>47</v>
      </c>
      <c r="I23" s="303"/>
    </row>
    <row r="24" spans="1:9" ht="15.75" customHeight="1">
      <c r="A24" s="310" t="s">
        <v>8</v>
      </c>
      <c r="B24" s="310" t="s">
        <v>261</v>
      </c>
      <c r="C24" s="310"/>
      <c r="D24" s="310" t="s">
        <v>238</v>
      </c>
      <c r="E24" s="310"/>
      <c r="F24" s="130" t="s">
        <v>262</v>
      </c>
      <c r="G24" s="310" t="s">
        <v>482</v>
      </c>
      <c r="H24" s="310"/>
      <c r="I24" s="310"/>
    </row>
    <row r="25" spans="1:9" ht="16.5" thickBot="1">
      <c r="A25" s="311"/>
      <c r="B25" s="131" t="s">
        <v>44</v>
      </c>
      <c r="C25" s="131" t="s">
        <v>31</v>
      </c>
      <c r="D25" s="131" t="s">
        <v>44</v>
      </c>
      <c r="E25" s="131" t="s">
        <v>31</v>
      </c>
      <c r="F25" s="131" t="s">
        <v>31</v>
      </c>
      <c r="G25" s="131" t="s">
        <v>481</v>
      </c>
      <c r="H25" s="316" t="s">
        <v>31</v>
      </c>
      <c r="I25" s="316"/>
    </row>
    <row r="26" spans="1:9" ht="21.75" customHeight="1" thickTop="1">
      <c r="A26" s="202" t="s">
        <v>326</v>
      </c>
      <c r="B26" s="13">
        <v>41190</v>
      </c>
      <c r="C26" s="13">
        <v>494900</v>
      </c>
      <c r="D26" s="13">
        <v>28250</v>
      </c>
      <c r="E26" s="13">
        <v>309300</v>
      </c>
      <c r="F26" s="13">
        <v>59110</v>
      </c>
      <c r="G26" s="256">
        <f>B26+D26</f>
        <v>69440</v>
      </c>
      <c r="H26" s="319">
        <f>C26+E26+F26</f>
        <v>863310</v>
      </c>
      <c r="I26" s="319"/>
    </row>
    <row r="27" spans="1:9" ht="21.75" customHeight="1">
      <c r="A27" s="225" t="s">
        <v>32</v>
      </c>
      <c r="B27" s="12">
        <v>207356</v>
      </c>
      <c r="C27" s="12">
        <v>1658060</v>
      </c>
      <c r="D27" s="12">
        <v>42480</v>
      </c>
      <c r="E27" s="12">
        <v>460920</v>
      </c>
      <c r="F27" s="12">
        <v>45115</v>
      </c>
      <c r="G27" s="257">
        <f aca="true" t="shared" si="3" ref="G27:G38">B27+D27</f>
        <v>249836</v>
      </c>
      <c r="H27" s="314">
        <f aca="true" t="shared" si="4" ref="H27:H38">C27+E27+F27</f>
        <v>2164095</v>
      </c>
      <c r="I27" s="314"/>
    </row>
    <row r="28" spans="1:9" ht="21.75" customHeight="1">
      <c r="A28" s="202" t="s">
        <v>33</v>
      </c>
      <c r="B28" s="13">
        <v>6380</v>
      </c>
      <c r="C28" s="13">
        <v>101502</v>
      </c>
      <c r="D28" s="13">
        <v>357374</v>
      </c>
      <c r="E28" s="13">
        <v>4018607</v>
      </c>
      <c r="F28" s="13">
        <v>299000</v>
      </c>
      <c r="G28" s="256">
        <f t="shared" si="3"/>
        <v>363754</v>
      </c>
      <c r="H28" s="313">
        <f t="shared" si="4"/>
        <v>4419109</v>
      </c>
      <c r="I28" s="313"/>
    </row>
    <row r="29" spans="1:9" ht="21.75" customHeight="1">
      <c r="A29" s="225" t="s">
        <v>327</v>
      </c>
      <c r="B29" s="12">
        <v>3450</v>
      </c>
      <c r="C29" s="12">
        <v>85340</v>
      </c>
      <c r="D29" s="12">
        <v>92094</v>
      </c>
      <c r="E29" s="12">
        <v>2547886</v>
      </c>
      <c r="F29" s="12">
        <v>1572300</v>
      </c>
      <c r="G29" s="257">
        <f t="shared" si="3"/>
        <v>95544</v>
      </c>
      <c r="H29" s="314">
        <f t="shared" si="4"/>
        <v>4205526</v>
      </c>
      <c r="I29" s="314"/>
    </row>
    <row r="30" spans="1:9" ht="21.75" customHeight="1">
      <c r="A30" s="202" t="s">
        <v>34</v>
      </c>
      <c r="B30" s="13">
        <v>5650</v>
      </c>
      <c r="C30" s="13">
        <v>135590</v>
      </c>
      <c r="D30" s="13">
        <v>81252</v>
      </c>
      <c r="E30" s="13">
        <v>1767565</v>
      </c>
      <c r="F30" s="13">
        <v>49280</v>
      </c>
      <c r="G30" s="256">
        <f t="shared" si="3"/>
        <v>86902</v>
      </c>
      <c r="H30" s="313">
        <f t="shared" si="4"/>
        <v>1952435</v>
      </c>
      <c r="I30" s="313"/>
    </row>
    <row r="31" spans="1:9" ht="21.75" customHeight="1">
      <c r="A31" s="225" t="s">
        <v>35</v>
      </c>
      <c r="B31" s="12">
        <v>28152</v>
      </c>
      <c r="C31" s="12">
        <v>642961</v>
      </c>
      <c r="D31" s="12">
        <v>13656</v>
      </c>
      <c r="E31" s="12">
        <v>312757</v>
      </c>
      <c r="F31" s="12">
        <v>455800</v>
      </c>
      <c r="G31" s="257">
        <f t="shared" si="3"/>
        <v>41808</v>
      </c>
      <c r="H31" s="314">
        <f t="shared" si="4"/>
        <v>1411518</v>
      </c>
      <c r="I31" s="314"/>
    </row>
    <row r="32" spans="1:9" ht="21.75" customHeight="1">
      <c r="A32" s="202" t="s">
        <v>36</v>
      </c>
      <c r="B32" s="13">
        <v>115</v>
      </c>
      <c r="C32" s="13">
        <v>1380</v>
      </c>
      <c r="D32" s="13">
        <v>114298</v>
      </c>
      <c r="E32" s="13">
        <v>2921211</v>
      </c>
      <c r="F32" s="13">
        <v>3123110</v>
      </c>
      <c r="G32" s="256">
        <f t="shared" si="3"/>
        <v>114413</v>
      </c>
      <c r="H32" s="313">
        <f t="shared" si="4"/>
        <v>6045701</v>
      </c>
      <c r="I32" s="313"/>
    </row>
    <row r="33" spans="1:9" ht="21.75" customHeight="1">
      <c r="A33" s="225" t="s">
        <v>37</v>
      </c>
      <c r="B33" s="12">
        <v>3178</v>
      </c>
      <c r="C33" s="12">
        <v>42338</v>
      </c>
      <c r="D33" s="12">
        <v>14374</v>
      </c>
      <c r="E33" s="12">
        <v>278835</v>
      </c>
      <c r="F33" s="12">
        <v>12420</v>
      </c>
      <c r="G33" s="257">
        <f t="shared" si="3"/>
        <v>17552</v>
      </c>
      <c r="H33" s="314">
        <f t="shared" si="4"/>
        <v>333593</v>
      </c>
      <c r="I33" s="314"/>
    </row>
    <row r="34" spans="1:9" ht="21.75" customHeight="1">
      <c r="A34" s="34" t="s">
        <v>95</v>
      </c>
      <c r="B34" s="13">
        <v>580</v>
      </c>
      <c r="C34" s="13">
        <v>7320</v>
      </c>
      <c r="D34" s="13">
        <v>9413</v>
      </c>
      <c r="E34" s="13">
        <v>153025</v>
      </c>
      <c r="F34" s="13">
        <v>294000</v>
      </c>
      <c r="G34" s="256">
        <f t="shared" si="3"/>
        <v>9993</v>
      </c>
      <c r="H34" s="313">
        <f t="shared" si="4"/>
        <v>454345</v>
      </c>
      <c r="I34" s="313"/>
    </row>
    <row r="35" spans="1:9" ht="21.75" customHeight="1">
      <c r="A35" s="225" t="s">
        <v>94</v>
      </c>
      <c r="B35" s="12">
        <v>985</v>
      </c>
      <c r="C35" s="12">
        <v>20950</v>
      </c>
      <c r="D35" s="12">
        <v>105118</v>
      </c>
      <c r="E35" s="12">
        <v>2799325</v>
      </c>
      <c r="F35" s="12">
        <v>45000</v>
      </c>
      <c r="G35" s="257">
        <f t="shared" si="3"/>
        <v>106103</v>
      </c>
      <c r="H35" s="314">
        <f t="shared" si="4"/>
        <v>2865275</v>
      </c>
      <c r="I35" s="314"/>
    </row>
    <row r="36" spans="1:9" ht="21.75" customHeight="1">
      <c r="A36" s="202" t="s">
        <v>404</v>
      </c>
      <c r="B36" s="13">
        <v>500</v>
      </c>
      <c r="C36" s="13">
        <v>10000</v>
      </c>
      <c r="D36" s="13">
        <v>91688</v>
      </c>
      <c r="E36" s="13">
        <v>1844800</v>
      </c>
      <c r="F36" s="13">
        <v>107800</v>
      </c>
      <c r="G36" s="256">
        <f t="shared" si="3"/>
        <v>92188</v>
      </c>
      <c r="H36" s="313">
        <f t="shared" si="4"/>
        <v>1962600</v>
      </c>
      <c r="I36" s="313"/>
    </row>
    <row r="37" spans="1:9" ht="21.75" customHeight="1">
      <c r="A37" s="184" t="s">
        <v>38</v>
      </c>
      <c r="B37" s="12">
        <v>4300</v>
      </c>
      <c r="C37" s="12">
        <v>46900</v>
      </c>
      <c r="D37" s="12">
        <v>3070</v>
      </c>
      <c r="E37" s="12">
        <v>53770</v>
      </c>
      <c r="F37" s="12">
        <v>140600</v>
      </c>
      <c r="G37" s="257">
        <f t="shared" si="3"/>
        <v>7370</v>
      </c>
      <c r="H37" s="314">
        <f t="shared" si="4"/>
        <v>241270</v>
      </c>
      <c r="I37" s="314"/>
    </row>
    <row r="38" spans="1:9" ht="21.75" customHeight="1" thickBot="1">
      <c r="A38" s="246" t="s">
        <v>39</v>
      </c>
      <c r="B38" s="245">
        <v>1000</v>
      </c>
      <c r="C38" s="245">
        <v>10000</v>
      </c>
      <c r="D38" s="245">
        <v>126231</v>
      </c>
      <c r="E38" s="245">
        <v>2805293</v>
      </c>
      <c r="F38" s="245">
        <v>865722</v>
      </c>
      <c r="G38" s="256">
        <f t="shared" si="3"/>
        <v>127231</v>
      </c>
      <c r="H38" s="315">
        <f t="shared" si="4"/>
        <v>3681015</v>
      </c>
      <c r="I38" s="315"/>
    </row>
    <row r="39" spans="1:9" ht="21.75" customHeight="1" thickBot="1">
      <c r="A39" s="226" t="s">
        <v>2</v>
      </c>
      <c r="B39" s="18">
        <f>SUM(B26:B38)</f>
        <v>302836</v>
      </c>
      <c r="C39" s="18">
        <f aca="true" t="shared" si="5" ref="C39:H39">SUM(C26:C38)</f>
        <v>3257241</v>
      </c>
      <c r="D39" s="18">
        <f t="shared" si="5"/>
        <v>1079298</v>
      </c>
      <c r="E39" s="18">
        <f t="shared" si="5"/>
        <v>20273294</v>
      </c>
      <c r="F39" s="18">
        <f t="shared" si="5"/>
        <v>7069257</v>
      </c>
      <c r="G39" s="255">
        <f t="shared" si="5"/>
        <v>1382134</v>
      </c>
      <c r="H39" s="312">
        <f t="shared" si="5"/>
        <v>30599792</v>
      </c>
      <c r="I39" s="312"/>
    </row>
    <row r="40" spans="1:7" ht="15.75" thickTop="1">
      <c r="A40" s="318"/>
      <c r="B40" s="318"/>
      <c r="C40" s="318"/>
      <c r="D40" s="318"/>
      <c r="E40" s="318"/>
      <c r="F40" s="318"/>
      <c r="G40" s="318"/>
    </row>
    <row r="41" ht="20.25" customHeight="1"/>
    <row r="42" spans="1:9" ht="20.25" customHeight="1">
      <c r="A42" s="307" t="s">
        <v>439</v>
      </c>
      <c r="B42" s="307"/>
      <c r="C42" s="307"/>
      <c r="D42" s="307"/>
      <c r="E42" s="307"/>
      <c r="F42" s="307"/>
      <c r="G42" s="307"/>
      <c r="H42" s="307"/>
      <c r="I42" s="307"/>
    </row>
    <row r="43" spans="1:9" ht="15" customHeight="1">
      <c r="A43" s="304" t="s">
        <v>425</v>
      </c>
      <c r="B43" s="304"/>
      <c r="C43" s="105"/>
      <c r="D43" s="303" t="s">
        <v>150</v>
      </c>
      <c r="E43" s="303"/>
      <c r="F43" s="105"/>
      <c r="G43" s="105"/>
      <c r="H43" s="305" t="s">
        <v>88</v>
      </c>
      <c r="I43" s="305"/>
    </row>
    <row r="44" spans="1:9" ht="15.75" customHeight="1">
      <c r="A44" s="310" t="s">
        <v>30</v>
      </c>
      <c r="B44" s="317" t="s">
        <v>486</v>
      </c>
      <c r="C44" s="317"/>
      <c r="D44" s="317" t="s">
        <v>258</v>
      </c>
      <c r="E44" s="317"/>
      <c r="F44" s="317" t="s">
        <v>485</v>
      </c>
      <c r="G44" s="317"/>
      <c r="H44" s="317" t="s">
        <v>484</v>
      </c>
      <c r="I44" s="317"/>
    </row>
    <row r="45" spans="1:9" ht="14.25" customHeight="1" thickBot="1">
      <c r="A45" s="311"/>
      <c r="B45" s="142" t="s">
        <v>19</v>
      </c>
      <c r="C45" s="142" t="s">
        <v>31</v>
      </c>
      <c r="D45" s="142" t="s">
        <v>19</v>
      </c>
      <c r="E45" s="142" t="s">
        <v>31</v>
      </c>
      <c r="F45" s="142" t="s">
        <v>19</v>
      </c>
      <c r="G45" s="142" t="s">
        <v>31</v>
      </c>
      <c r="H45" s="142" t="s">
        <v>483</v>
      </c>
      <c r="I45" s="142" t="s">
        <v>31</v>
      </c>
    </row>
    <row r="46" spans="1:9" ht="24.75" customHeight="1" thickTop="1">
      <c r="A46" s="135" t="s">
        <v>326</v>
      </c>
      <c r="B46" s="13">
        <v>795</v>
      </c>
      <c r="C46" s="13">
        <v>87400</v>
      </c>
      <c r="D46" s="13">
        <v>1397</v>
      </c>
      <c r="E46" s="13">
        <v>117735</v>
      </c>
      <c r="F46" s="13">
        <v>0</v>
      </c>
      <c r="G46" s="13">
        <v>0</v>
      </c>
      <c r="H46" s="13">
        <f>B46+D46+F46</f>
        <v>2192</v>
      </c>
      <c r="I46" s="13">
        <f>C46+E46+G46</f>
        <v>205135</v>
      </c>
    </row>
    <row r="47" spans="1:9" ht="24.75" customHeight="1">
      <c r="A47" s="136" t="s">
        <v>32</v>
      </c>
      <c r="B47" s="12">
        <v>130</v>
      </c>
      <c r="C47" s="12">
        <v>7650</v>
      </c>
      <c r="D47" s="12">
        <v>355</v>
      </c>
      <c r="E47" s="12">
        <v>23850</v>
      </c>
      <c r="F47" s="12">
        <v>0</v>
      </c>
      <c r="G47" s="12">
        <v>0</v>
      </c>
      <c r="H47" s="12">
        <f aca="true" t="shared" si="6" ref="H47:H58">B47+D47+F47</f>
        <v>485</v>
      </c>
      <c r="I47" s="12">
        <f aca="true" t="shared" si="7" ref="I47:I58">C47+E47+G47</f>
        <v>31500</v>
      </c>
    </row>
    <row r="48" spans="1:9" ht="24.75" customHeight="1">
      <c r="A48" s="135" t="s">
        <v>33</v>
      </c>
      <c r="B48" s="13">
        <v>333</v>
      </c>
      <c r="C48" s="13">
        <v>23330</v>
      </c>
      <c r="D48" s="13">
        <v>4539</v>
      </c>
      <c r="E48" s="13">
        <v>271071</v>
      </c>
      <c r="F48" s="13">
        <v>813</v>
      </c>
      <c r="G48" s="13">
        <v>112630</v>
      </c>
      <c r="H48" s="13">
        <f t="shared" si="6"/>
        <v>5685</v>
      </c>
      <c r="I48" s="13">
        <f t="shared" si="7"/>
        <v>407031</v>
      </c>
    </row>
    <row r="49" spans="1:9" ht="24.75" customHeight="1">
      <c r="A49" s="136" t="s">
        <v>327</v>
      </c>
      <c r="B49" s="12">
        <v>47</v>
      </c>
      <c r="C49" s="12">
        <v>1880</v>
      </c>
      <c r="D49" s="12">
        <v>2177</v>
      </c>
      <c r="E49" s="12">
        <v>79967</v>
      </c>
      <c r="F49" s="12">
        <v>175</v>
      </c>
      <c r="G49" s="12">
        <v>29966</v>
      </c>
      <c r="H49" s="12">
        <f t="shared" si="6"/>
        <v>2399</v>
      </c>
      <c r="I49" s="12">
        <f t="shared" si="7"/>
        <v>111813</v>
      </c>
    </row>
    <row r="50" spans="1:9" ht="24.75" customHeight="1">
      <c r="A50" s="135" t="s">
        <v>34</v>
      </c>
      <c r="B50" s="13">
        <v>0</v>
      </c>
      <c r="C50" s="13">
        <v>0</v>
      </c>
      <c r="D50" s="13">
        <v>2930</v>
      </c>
      <c r="E50" s="13">
        <v>236140</v>
      </c>
      <c r="F50" s="13">
        <v>526</v>
      </c>
      <c r="G50" s="13">
        <v>110015</v>
      </c>
      <c r="H50" s="13">
        <f t="shared" si="6"/>
        <v>3456</v>
      </c>
      <c r="I50" s="13">
        <f t="shared" si="7"/>
        <v>346155</v>
      </c>
    </row>
    <row r="51" spans="1:9" ht="24.75" customHeight="1">
      <c r="A51" s="136" t="s">
        <v>35</v>
      </c>
      <c r="B51" s="12">
        <v>0</v>
      </c>
      <c r="C51" s="12">
        <v>0</v>
      </c>
      <c r="D51" s="12">
        <v>1019</v>
      </c>
      <c r="E51" s="12">
        <v>46790</v>
      </c>
      <c r="F51" s="12">
        <v>159</v>
      </c>
      <c r="G51" s="12">
        <v>28420</v>
      </c>
      <c r="H51" s="12">
        <f t="shared" si="6"/>
        <v>1178</v>
      </c>
      <c r="I51" s="12">
        <f t="shared" si="7"/>
        <v>75210</v>
      </c>
    </row>
    <row r="52" spans="1:9" ht="24.75" customHeight="1">
      <c r="A52" s="135" t="s">
        <v>36</v>
      </c>
      <c r="B52" s="13">
        <v>5235</v>
      </c>
      <c r="C52" s="13">
        <v>368566</v>
      </c>
      <c r="D52" s="13">
        <v>0</v>
      </c>
      <c r="E52" s="13">
        <v>0</v>
      </c>
      <c r="F52" s="13">
        <v>9273</v>
      </c>
      <c r="G52" s="13">
        <v>945420</v>
      </c>
      <c r="H52" s="13">
        <f t="shared" si="6"/>
        <v>14508</v>
      </c>
      <c r="I52" s="13">
        <f t="shared" si="7"/>
        <v>1313986</v>
      </c>
    </row>
    <row r="53" spans="1:9" ht="24.75" customHeight="1">
      <c r="A53" s="136" t="s">
        <v>37</v>
      </c>
      <c r="B53" s="12">
        <v>80</v>
      </c>
      <c r="C53" s="12">
        <v>3684</v>
      </c>
      <c r="D53" s="12">
        <v>628</v>
      </c>
      <c r="E53" s="12">
        <v>27737</v>
      </c>
      <c r="F53" s="12">
        <v>121</v>
      </c>
      <c r="G53" s="12">
        <v>13830</v>
      </c>
      <c r="H53" s="12">
        <f t="shared" si="6"/>
        <v>829</v>
      </c>
      <c r="I53" s="12">
        <f t="shared" si="7"/>
        <v>45251</v>
      </c>
    </row>
    <row r="54" spans="1:9" ht="24.75" customHeight="1">
      <c r="A54" s="135" t="s">
        <v>95</v>
      </c>
      <c r="B54" s="13">
        <v>2353</v>
      </c>
      <c r="C54" s="13">
        <v>107735</v>
      </c>
      <c r="D54" s="13">
        <v>15</v>
      </c>
      <c r="E54" s="13">
        <v>1200</v>
      </c>
      <c r="F54" s="13">
        <v>218</v>
      </c>
      <c r="G54" s="13">
        <v>16230</v>
      </c>
      <c r="H54" s="13">
        <f t="shared" si="6"/>
        <v>2586</v>
      </c>
      <c r="I54" s="13">
        <f t="shared" si="7"/>
        <v>125165</v>
      </c>
    </row>
    <row r="55" spans="1:9" ht="24.75" customHeight="1">
      <c r="A55" s="184" t="s">
        <v>94</v>
      </c>
      <c r="B55" s="12">
        <v>1206</v>
      </c>
      <c r="C55" s="12">
        <v>121125</v>
      </c>
      <c r="D55" s="12">
        <v>1030</v>
      </c>
      <c r="E55" s="12">
        <v>60500</v>
      </c>
      <c r="F55" s="12">
        <v>114</v>
      </c>
      <c r="G55" s="12">
        <v>26300</v>
      </c>
      <c r="H55" s="12">
        <f t="shared" si="6"/>
        <v>2350</v>
      </c>
      <c r="I55" s="12">
        <f t="shared" si="7"/>
        <v>207925</v>
      </c>
    </row>
    <row r="56" spans="1:9" ht="24.75" customHeight="1">
      <c r="A56" s="34" t="s">
        <v>404</v>
      </c>
      <c r="B56" s="13">
        <v>93</v>
      </c>
      <c r="C56" s="13">
        <v>11590</v>
      </c>
      <c r="D56" s="13">
        <v>24</v>
      </c>
      <c r="E56" s="13">
        <v>2140</v>
      </c>
      <c r="F56" s="13">
        <v>78</v>
      </c>
      <c r="G56" s="13">
        <v>14870</v>
      </c>
      <c r="H56" s="13">
        <f t="shared" si="6"/>
        <v>195</v>
      </c>
      <c r="I56" s="13">
        <f t="shared" si="7"/>
        <v>28600</v>
      </c>
    </row>
    <row r="57" spans="1:9" ht="24.75" customHeight="1">
      <c r="A57" s="184" t="s">
        <v>38</v>
      </c>
      <c r="B57" s="12">
        <v>25</v>
      </c>
      <c r="C57" s="12">
        <v>2000</v>
      </c>
      <c r="D57" s="12">
        <v>490</v>
      </c>
      <c r="E57" s="12">
        <v>28800</v>
      </c>
      <c r="F57" s="12">
        <v>55</v>
      </c>
      <c r="G57" s="12">
        <v>5050</v>
      </c>
      <c r="H57" s="12">
        <f t="shared" si="6"/>
        <v>570</v>
      </c>
      <c r="I57" s="12">
        <f t="shared" si="7"/>
        <v>35850</v>
      </c>
    </row>
    <row r="58" spans="1:9" ht="24.75" customHeight="1" thickBot="1">
      <c r="A58" s="34" t="s">
        <v>39</v>
      </c>
      <c r="B58" s="13">
        <v>7</v>
      </c>
      <c r="C58" s="13">
        <v>945</v>
      </c>
      <c r="D58" s="13">
        <v>901</v>
      </c>
      <c r="E58" s="13">
        <v>45023</v>
      </c>
      <c r="F58" s="13">
        <v>564</v>
      </c>
      <c r="G58" s="13">
        <v>78890</v>
      </c>
      <c r="H58" s="13">
        <f t="shared" si="6"/>
        <v>1472</v>
      </c>
      <c r="I58" s="13">
        <f t="shared" si="7"/>
        <v>124858</v>
      </c>
    </row>
    <row r="59" spans="1:9" ht="24.75" customHeight="1" thickBot="1">
      <c r="A59" s="143" t="s">
        <v>2</v>
      </c>
      <c r="B59" s="18">
        <f>SUM(B46:B58)</f>
        <v>10304</v>
      </c>
      <c r="C59" s="18">
        <f aca="true" t="shared" si="8" ref="C59:I59">SUM(C46:C58)</f>
        <v>735905</v>
      </c>
      <c r="D59" s="18">
        <f t="shared" si="8"/>
        <v>15505</v>
      </c>
      <c r="E59" s="18">
        <f t="shared" si="8"/>
        <v>940953</v>
      </c>
      <c r="F59" s="18">
        <f t="shared" si="8"/>
        <v>12096</v>
      </c>
      <c r="G59" s="18">
        <f t="shared" si="8"/>
        <v>1381621</v>
      </c>
      <c r="H59" s="18">
        <f t="shared" si="8"/>
        <v>37905</v>
      </c>
      <c r="I59" s="18">
        <f t="shared" si="8"/>
        <v>3058479</v>
      </c>
    </row>
    <row r="60" ht="13.5" customHeight="1" thickTop="1"/>
    <row r="61" ht="13.5" customHeight="1"/>
    <row r="62" spans="1:9" ht="24.75" customHeight="1">
      <c r="A62" s="307" t="s">
        <v>439</v>
      </c>
      <c r="B62" s="307"/>
      <c r="C62" s="307"/>
      <c r="D62" s="307"/>
      <c r="E62" s="307"/>
      <c r="F62" s="307"/>
      <c r="G62" s="307"/>
      <c r="H62" s="307"/>
      <c r="I62" s="307"/>
    </row>
    <row r="63" spans="1:9" ht="15" customHeight="1">
      <c r="A63" s="304" t="s">
        <v>426</v>
      </c>
      <c r="B63" s="304"/>
      <c r="C63" s="89"/>
      <c r="D63" s="303" t="s">
        <v>151</v>
      </c>
      <c r="E63" s="303"/>
      <c r="F63" s="89"/>
      <c r="G63" s="89"/>
      <c r="H63" s="305" t="s">
        <v>42</v>
      </c>
      <c r="I63" s="305"/>
    </row>
    <row r="64" spans="1:9" ht="15.75">
      <c r="A64" s="320" t="s">
        <v>49</v>
      </c>
      <c r="B64" s="320" t="s">
        <v>489</v>
      </c>
      <c r="C64" s="320"/>
      <c r="D64" s="320" t="s">
        <v>488</v>
      </c>
      <c r="E64" s="320"/>
      <c r="F64" s="320" t="s">
        <v>487</v>
      </c>
      <c r="G64" s="320"/>
      <c r="H64" s="320" t="s">
        <v>490</v>
      </c>
      <c r="I64" s="320"/>
    </row>
    <row r="65" spans="1:9" ht="16.5" thickBot="1">
      <c r="A65" s="323"/>
      <c r="B65" s="141" t="s">
        <v>19</v>
      </c>
      <c r="C65" s="141" t="s">
        <v>31</v>
      </c>
      <c r="D65" s="141" t="s">
        <v>19</v>
      </c>
      <c r="E65" s="141" t="s">
        <v>31</v>
      </c>
      <c r="F65" s="141" t="s">
        <v>19</v>
      </c>
      <c r="G65" s="141" t="s">
        <v>31</v>
      </c>
      <c r="H65" s="141" t="s">
        <v>19</v>
      </c>
      <c r="I65" s="141" t="s">
        <v>31</v>
      </c>
    </row>
    <row r="66" spans="1:9" ht="24.75" customHeight="1" thickTop="1">
      <c r="A66" s="202" t="s">
        <v>326</v>
      </c>
      <c r="B66" s="13">
        <v>14155</v>
      </c>
      <c r="C66" s="13">
        <v>2835250</v>
      </c>
      <c r="D66" s="13">
        <v>368</v>
      </c>
      <c r="E66" s="13">
        <v>96300</v>
      </c>
      <c r="F66" s="13">
        <v>67724</v>
      </c>
      <c r="G66" s="13">
        <v>7438065</v>
      </c>
      <c r="H66" s="13">
        <f>B66+D66+F66</f>
        <v>82247</v>
      </c>
      <c r="I66" s="13">
        <f>C66+E66+G66</f>
        <v>10369615</v>
      </c>
    </row>
    <row r="67" spans="1:9" ht="22.5" customHeight="1">
      <c r="A67" s="225" t="s">
        <v>32</v>
      </c>
      <c r="B67" s="12">
        <v>1814</v>
      </c>
      <c r="C67" s="12">
        <v>197520</v>
      </c>
      <c r="D67" s="12">
        <v>12</v>
      </c>
      <c r="E67" s="12">
        <v>3250</v>
      </c>
      <c r="F67" s="12">
        <v>141720</v>
      </c>
      <c r="G67" s="12">
        <v>12390300</v>
      </c>
      <c r="H67" s="12">
        <f aca="true" t="shared" si="9" ref="H67:H78">B67+D67+F67</f>
        <v>143546</v>
      </c>
      <c r="I67" s="12">
        <f aca="true" t="shared" si="10" ref="I67:I78">C67+E67+G67</f>
        <v>12591070</v>
      </c>
    </row>
    <row r="68" spans="1:9" ht="22.5" customHeight="1">
      <c r="A68" s="202" t="s">
        <v>33</v>
      </c>
      <c r="B68" s="13">
        <v>18938</v>
      </c>
      <c r="C68" s="13">
        <v>2244824</v>
      </c>
      <c r="D68" s="13">
        <v>955</v>
      </c>
      <c r="E68" s="13">
        <v>211117</v>
      </c>
      <c r="F68" s="13">
        <v>20530</v>
      </c>
      <c r="G68" s="13">
        <v>2219310</v>
      </c>
      <c r="H68" s="13">
        <f t="shared" si="9"/>
        <v>40423</v>
      </c>
      <c r="I68" s="13">
        <f t="shared" si="10"/>
        <v>4675251</v>
      </c>
    </row>
    <row r="69" spans="1:9" ht="23.25" customHeight="1">
      <c r="A69" s="225" t="s">
        <v>327</v>
      </c>
      <c r="B69" s="12">
        <v>11872</v>
      </c>
      <c r="C69" s="12">
        <v>1325808</v>
      </c>
      <c r="D69" s="12">
        <v>111</v>
      </c>
      <c r="E69" s="12">
        <v>27158</v>
      </c>
      <c r="F69" s="12">
        <v>8527</v>
      </c>
      <c r="G69" s="12">
        <v>825013</v>
      </c>
      <c r="H69" s="12">
        <f t="shared" si="9"/>
        <v>20510</v>
      </c>
      <c r="I69" s="12">
        <f t="shared" si="10"/>
        <v>2177979</v>
      </c>
    </row>
    <row r="70" spans="1:9" ht="22.5" customHeight="1">
      <c r="A70" s="202" t="s">
        <v>34</v>
      </c>
      <c r="B70" s="13">
        <v>22883</v>
      </c>
      <c r="C70" s="13">
        <v>3049045</v>
      </c>
      <c r="D70" s="13">
        <v>285</v>
      </c>
      <c r="E70" s="13">
        <v>73325</v>
      </c>
      <c r="F70" s="13">
        <v>5505</v>
      </c>
      <c r="G70" s="13">
        <v>584400</v>
      </c>
      <c r="H70" s="13">
        <f t="shared" si="9"/>
        <v>28673</v>
      </c>
      <c r="I70" s="13">
        <f t="shared" si="10"/>
        <v>3706770</v>
      </c>
    </row>
    <row r="71" spans="1:9" ht="22.5" customHeight="1">
      <c r="A71" s="225" t="s">
        <v>35</v>
      </c>
      <c r="B71" s="12">
        <v>15992</v>
      </c>
      <c r="C71" s="12">
        <v>1899980</v>
      </c>
      <c r="D71" s="12">
        <v>154</v>
      </c>
      <c r="E71" s="12">
        <v>39330</v>
      </c>
      <c r="F71" s="12">
        <v>2616</v>
      </c>
      <c r="G71" s="12">
        <v>278920</v>
      </c>
      <c r="H71" s="12">
        <f t="shared" si="9"/>
        <v>18762</v>
      </c>
      <c r="I71" s="12">
        <f t="shared" si="10"/>
        <v>2218230</v>
      </c>
    </row>
    <row r="72" spans="1:9" ht="22.5" customHeight="1">
      <c r="A72" s="202" t="s">
        <v>36</v>
      </c>
      <c r="B72" s="13">
        <v>42995</v>
      </c>
      <c r="C72" s="13">
        <v>5245730</v>
      </c>
      <c r="D72" s="13">
        <v>7</v>
      </c>
      <c r="E72" s="13">
        <v>1750</v>
      </c>
      <c r="F72" s="13">
        <v>0</v>
      </c>
      <c r="G72" s="13">
        <v>0</v>
      </c>
      <c r="H72" s="13">
        <f t="shared" si="9"/>
        <v>43002</v>
      </c>
      <c r="I72" s="13">
        <f t="shared" si="10"/>
        <v>5247480</v>
      </c>
    </row>
    <row r="73" spans="1:9" ht="24.75" customHeight="1">
      <c r="A73" s="225" t="s">
        <v>37</v>
      </c>
      <c r="B73" s="12">
        <v>5568</v>
      </c>
      <c r="C73" s="12">
        <v>632315</v>
      </c>
      <c r="D73" s="12">
        <v>190</v>
      </c>
      <c r="E73" s="12">
        <v>33970</v>
      </c>
      <c r="F73" s="12">
        <v>2612</v>
      </c>
      <c r="G73" s="12">
        <v>286430</v>
      </c>
      <c r="H73" s="12">
        <f t="shared" si="9"/>
        <v>8370</v>
      </c>
      <c r="I73" s="12">
        <f t="shared" si="10"/>
        <v>952715</v>
      </c>
    </row>
    <row r="74" spans="1:9" ht="24.75" customHeight="1">
      <c r="A74" s="202" t="s">
        <v>95</v>
      </c>
      <c r="B74" s="13">
        <v>2812</v>
      </c>
      <c r="C74" s="13">
        <v>279185</v>
      </c>
      <c r="D74" s="13">
        <v>105</v>
      </c>
      <c r="E74" s="13">
        <v>19070</v>
      </c>
      <c r="F74" s="13">
        <v>545</v>
      </c>
      <c r="G74" s="13">
        <v>50055</v>
      </c>
      <c r="H74" s="13">
        <f t="shared" si="9"/>
        <v>3462</v>
      </c>
      <c r="I74" s="13">
        <f t="shared" si="10"/>
        <v>348310</v>
      </c>
    </row>
    <row r="75" spans="1:9" ht="24.75" customHeight="1">
      <c r="A75" s="184" t="s">
        <v>94</v>
      </c>
      <c r="B75" s="12">
        <v>17795</v>
      </c>
      <c r="C75" s="12">
        <v>2211890</v>
      </c>
      <c r="D75" s="12">
        <v>40</v>
      </c>
      <c r="E75" s="12">
        <v>5400</v>
      </c>
      <c r="F75" s="12">
        <v>1905</v>
      </c>
      <c r="G75" s="12">
        <v>235325</v>
      </c>
      <c r="H75" s="12">
        <f t="shared" si="9"/>
        <v>19740</v>
      </c>
      <c r="I75" s="12">
        <f t="shared" si="10"/>
        <v>2452615</v>
      </c>
    </row>
    <row r="76" spans="1:9" ht="24.75" customHeight="1">
      <c r="A76" s="34" t="s">
        <v>404</v>
      </c>
      <c r="B76" s="13">
        <v>9917</v>
      </c>
      <c r="C76" s="13">
        <v>991500</v>
      </c>
      <c r="D76" s="13">
        <v>50</v>
      </c>
      <c r="E76" s="13">
        <v>9070</v>
      </c>
      <c r="F76" s="13">
        <v>3</v>
      </c>
      <c r="G76" s="13">
        <v>450</v>
      </c>
      <c r="H76" s="13">
        <f t="shared" si="9"/>
        <v>9970</v>
      </c>
      <c r="I76" s="13">
        <f t="shared" si="10"/>
        <v>1001020</v>
      </c>
    </row>
    <row r="77" spans="1:9" ht="24.75" customHeight="1">
      <c r="A77" s="184" t="s">
        <v>38</v>
      </c>
      <c r="B77" s="12">
        <v>1946</v>
      </c>
      <c r="C77" s="12">
        <v>235790</v>
      </c>
      <c r="D77" s="12">
        <v>142</v>
      </c>
      <c r="E77" s="12">
        <v>22170</v>
      </c>
      <c r="F77" s="12">
        <v>30</v>
      </c>
      <c r="G77" s="12">
        <v>3000</v>
      </c>
      <c r="H77" s="12">
        <f t="shared" si="9"/>
        <v>2118</v>
      </c>
      <c r="I77" s="12">
        <f t="shared" si="10"/>
        <v>260960</v>
      </c>
    </row>
    <row r="78" spans="1:9" ht="24.75" customHeight="1">
      <c r="A78" s="34" t="s">
        <v>39</v>
      </c>
      <c r="B78" s="13">
        <v>50282</v>
      </c>
      <c r="C78" s="13">
        <v>4890803</v>
      </c>
      <c r="D78" s="13">
        <v>596</v>
      </c>
      <c r="E78" s="13">
        <v>87256</v>
      </c>
      <c r="F78" s="13">
        <v>20567</v>
      </c>
      <c r="G78" s="13">
        <v>2039060</v>
      </c>
      <c r="H78" s="13">
        <f t="shared" si="9"/>
        <v>71445</v>
      </c>
      <c r="I78" s="13">
        <f t="shared" si="10"/>
        <v>7017119</v>
      </c>
    </row>
    <row r="79" spans="1:9" ht="24.75" customHeight="1" thickBot="1">
      <c r="A79" s="248" t="s">
        <v>2</v>
      </c>
      <c r="B79" s="19">
        <f>SUM(B66:B78)</f>
        <v>216969</v>
      </c>
      <c r="C79" s="19">
        <f aca="true" t="shared" si="11" ref="C79:I79">SUM(C66:C78)</f>
        <v>26039640</v>
      </c>
      <c r="D79" s="19">
        <f t="shared" si="11"/>
        <v>3015</v>
      </c>
      <c r="E79" s="19">
        <f t="shared" si="11"/>
        <v>629166</v>
      </c>
      <c r="F79" s="19">
        <f t="shared" si="11"/>
        <v>272284</v>
      </c>
      <c r="G79" s="19">
        <f t="shared" si="11"/>
        <v>26350328</v>
      </c>
      <c r="H79" s="19">
        <f t="shared" si="11"/>
        <v>492268</v>
      </c>
      <c r="I79" s="19">
        <f t="shared" si="11"/>
        <v>53019134</v>
      </c>
    </row>
    <row r="80" spans="1:9" ht="15.75" thickTop="1">
      <c r="A80" s="318"/>
      <c r="B80" s="318"/>
      <c r="C80" s="318"/>
      <c r="D80" s="318"/>
      <c r="E80" s="318"/>
      <c r="F80" s="318"/>
      <c r="G80" s="318"/>
      <c r="H80" s="10"/>
      <c r="I80" s="10"/>
    </row>
  </sheetData>
  <sheetProtection/>
  <mergeCells count="52">
    <mergeCell ref="D64:E64"/>
    <mergeCell ref="H43:I43"/>
    <mergeCell ref="A80:G80"/>
    <mergeCell ref="H44:I44"/>
    <mergeCell ref="H64:I64"/>
    <mergeCell ref="A64:A65"/>
    <mergeCell ref="A62:I62"/>
    <mergeCell ref="H63:I63"/>
    <mergeCell ref="D63:E63"/>
    <mergeCell ref="A44:A45"/>
    <mergeCell ref="A2:I2"/>
    <mergeCell ref="A4:A5"/>
    <mergeCell ref="A3:B3"/>
    <mergeCell ref="E3:F3"/>
    <mergeCell ref="H3:I3"/>
    <mergeCell ref="H4:I4"/>
    <mergeCell ref="B4:C4"/>
    <mergeCell ref="D4:E4"/>
    <mergeCell ref="F4:G4"/>
    <mergeCell ref="A23:B23"/>
    <mergeCell ref="C23:E23"/>
    <mergeCell ref="A24:A25"/>
    <mergeCell ref="F64:G64"/>
    <mergeCell ref="A63:B63"/>
    <mergeCell ref="B64:C64"/>
    <mergeCell ref="A42:I42"/>
    <mergeCell ref="B24:C24"/>
    <mergeCell ref="D24:E24"/>
    <mergeCell ref="G24:I24"/>
    <mergeCell ref="A22:I22"/>
    <mergeCell ref="H23:I23"/>
    <mergeCell ref="H25:I25"/>
    <mergeCell ref="B44:C44"/>
    <mergeCell ref="D44:E44"/>
    <mergeCell ref="F44:G44"/>
    <mergeCell ref="A40:G40"/>
    <mergeCell ref="A43:B43"/>
    <mergeCell ref="D43:E43"/>
    <mergeCell ref="H26:I26"/>
    <mergeCell ref="H27:I27"/>
    <mergeCell ref="H28:I28"/>
    <mergeCell ref="H29:I29"/>
    <mergeCell ref="H30:I30"/>
    <mergeCell ref="H31:I31"/>
    <mergeCell ref="H38:I38"/>
    <mergeCell ref="H39:I39"/>
    <mergeCell ref="H32:I32"/>
    <mergeCell ref="H33:I33"/>
    <mergeCell ref="H34:I34"/>
    <mergeCell ref="H35:I35"/>
    <mergeCell ref="H36:I36"/>
    <mergeCell ref="H37:I37"/>
  </mergeCells>
  <printOptions/>
  <pageMargins left="1" right="1.87" top="1.23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9"/>
  <sheetViews>
    <sheetView rightToLeft="1" zoomScalePageLayoutView="0" workbookViewId="0" topLeftCell="A31">
      <selection activeCell="O7" sqref="O7"/>
    </sheetView>
  </sheetViews>
  <sheetFormatPr defaultColWidth="9.140625" defaultRowHeight="15"/>
  <cols>
    <col min="1" max="1" width="7.421875" style="0" customWidth="1"/>
    <col min="2" max="2" width="12.421875" style="0" customWidth="1"/>
    <col min="3" max="3" width="12.140625" style="0" customWidth="1"/>
    <col min="4" max="4" width="10.28125" style="0" customWidth="1"/>
    <col min="5" max="5" width="13.7109375" style="0" customWidth="1"/>
    <col min="6" max="6" width="13.57421875" style="0" customWidth="1"/>
    <col min="7" max="7" width="14.00390625" style="0" customWidth="1"/>
    <col min="8" max="8" width="12.28125" style="0" customWidth="1"/>
    <col min="9" max="10" width="11.00390625" style="0" customWidth="1"/>
  </cols>
  <sheetData>
    <row r="1" spans="1:10" ht="18">
      <c r="A1" s="307" t="s">
        <v>439</v>
      </c>
      <c r="B1" s="307"/>
      <c r="C1" s="307"/>
      <c r="D1" s="307"/>
      <c r="E1" s="307"/>
      <c r="F1" s="307"/>
      <c r="G1" s="307"/>
      <c r="H1" s="307"/>
      <c r="I1" s="307"/>
      <c r="J1" s="1"/>
    </row>
    <row r="2" spans="1:9" ht="19.5" customHeight="1">
      <c r="A2" s="304" t="s">
        <v>425</v>
      </c>
      <c r="B2" s="304"/>
      <c r="C2" s="108"/>
      <c r="D2" s="303" t="s">
        <v>50</v>
      </c>
      <c r="E2" s="303"/>
      <c r="F2" s="104"/>
      <c r="G2" s="104"/>
      <c r="H2" s="303" t="s">
        <v>47</v>
      </c>
      <c r="I2" s="303"/>
    </row>
    <row r="3" spans="1:10" ht="14.25" customHeight="1">
      <c r="A3" s="310" t="s">
        <v>8</v>
      </c>
      <c r="B3" s="310" t="s">
        <v>263</v>
      </c>
      <c r="C3" s="310"/>
      <c r="D3" s="310" t="s">
        <v>264</v>
      </c>
      <c r="E3" s="310"/>
      <c r="F3" s="310" t="s">
        <v>265</v>
      </c>
      <c r="G3" s="310"/>
      <c r="H3" s="310" t="s">
        <v>221</v>
      </c>
      <c r="I3" s="310"/>
      <c r="J3" s="2"/>
    </row>
    <row r="4" spans="1:10" ht="16.5" thickBot="1">
      <c r="A4" s="311"/>
      <c r="B4" s="141" t="s">
        <v>21</v>
      </c>
      <c r="C4" s="141" t="s">
        <v>31</v>
      </c>
      <c r="D4" s="141" t="s">
        <v>21</v>
      </c>
      <c r="E4" s="141" t="s">
        <v>31</v>
      </c>
      <c r="F4" s="141" t="s">
        <v>21</v>
      </c>
      <c r="G4" s="141" t="s">
        <v>31</v>
      </c>
      <c r="H4" s="141" t="s">
        <v>21</v>
      </c>
      <c r="I4" s="141" t="s">
        <v>31</v>
      </c>
      <c r="J4" s="2"/>
    </row>
    <row r="5" spans="1:10" ht="24.75" customHeight="1" thickTop="1">
      <c r="A5" s="202" t="s">
        <v>326</v>
      </c>
      <c r="B5" s="13">
        <v>4970</v>
      </c>
      <c r="C5" s="13">
        <v>54700</v>
      </c>
      <c r="D5" s="13">
        <v>0</v>
      </c>
      <c r="E5" s="13">
        <v>0</v>
      </c>
      <c r="F5" s="13">
        <v>7437</v>
      </c>
      <c r="G5" s="13">
        <v>105515</v>
      </c>
      <c r="H5" s="13">
        <v>0</v>
      </c>
      <c r="I5" s="13">
        <v>0</v>
      </c>
      <c r="J5" s="3"/>
    </row>
    <row r="6" spans="1:10" ht="21" customHeight="1">
      <c r="A6" s="225" t="s">
        <v>32</v>
      </c>
      <c r="B6" s="12">
        <v>2600</v>
      </c>
      <c r="C6" s="12">
        <v>39000</v>
      </c>
      <c r="D6" s="12">
        <v>1300</v>
      </c>
      <c r="E6" s="12">
        <v>10800</v>
      </c>
      <c r="F6" s="12">
        <v>12070</v>
      </c>
      <c r="G6" s="12">
        <v>78320</v>
      </c>
      <c r="H6" s="12">
        <v>0</v>
      </c>
      <c r="I6" s="12">
        <v>0</v>
      </c>
      <c r="J6" s="3"/>
    </row>
    <row r="7" spans="1:10" ht="22.5" customHeight="1">
      <c r="A7" s="202" t="s">
        <v>33</v>
      </c>
      <c r="B7" s="13">
        <v>2500</v>
      </c>
      <c r="C7" s="13">
        <v>23750</v>
      </c>
      <c r="D7" s="13">
        <v>650</v>
      </c>
      <c r="E7" s="13">
        <v>8450</v>
      </c>
      <c r="F7" s="13">
        <v>72530</v>
      </c>
      <c r="G7" s="13">
        <v>976358</v>
      </c>
      <c r="H7" s="13">
        <v>2000</v>
      </c>
      <c r="I7" s="13">
        <v>24000</v>
      </c>
      <c r="J7" s="3"/>
    </row>
    <row r="8" spans="1:10" ht="24.75" customHeight="1">
      <c r="A8" s="225" t="s">
        <v>327</v>
      </c>
      <c r="B8" s="12">
        <v>1143</v>
      </c>
      <c r="C8" s="12">
        <v>12573</v>
      </c>
      <c r="D8" s="12">
        <v>0</v>
      </c>
      <c r="E8" s="12">
        <v>0</v>
      </c>
      <c r="F8" s="12">
        <v>44525</v>
      </c>
      <c r="G8" s="12">
        <v>673690</v>
      </c>
      <c r="H8" s="12">
        <v>0</v>
      </c>
      <c r="I8" s="12">
        <v>0</v>
      </c>
      <c r="J8" s="3"/>
    </row>
    <row r="9" spans="1:10" ht="24.75" customHeight="1">
      <c r="A9" s="202" t="s">
        <v>34</v>
      </c>
      <c r="B9" s="13">
        <v>0</v>
      </c>
      <c r="C9" s="13">
        <v>0</v>
      </c>
      <c r="D9" s="13">
        <v>0</v>
      </c>
      <c r="E9" s="13">
        <v>0</v>
      </c>
      <c r="F9" s="13">
        <v>53271</v>
      </c>
      <c r="G9" s="13">
        <v>904258</v>
      </c>
      <c r="H9" s="13">
        <v>0</v>
      </c>
      <c r="I9" s="13">
        <v>0</v>
      </c>
      <c r="J9" s="3"/>
    </row>
    <row r="10" spans="1:9" ht="24.75" customHeight="1">
      <c r="A10" s="225" t="s">
        <v>35</v>
      </c>
      <c r="B10" s="12">
        <v>0</v>
      </c>
      <c r="C10" s="12">
        <v>0</v>
      </c>
      <c r="D10" s="12">
        <v>1376</v>
      </c>
      <c r="E10" s="12">
        <v>20346</v>
      </c>
      <c r="F10" s="12">
        <v>23998</v>
      </c>
      <c r="G10" s="12">
        <v>387488</v>
      </c>
      <c r="H10" s="12">
        <v>0</v>
      </c>
      <c r="I10" s="12">
        <v>0</v>
      </c>
    </row>
    <row r="11" spans="1:10" ht="24.75" customHeight="1">
      <c r="A11" s="202" t="s">
        <v>36</v>
      </c>
      <c r="B11" s="13">
        <v>0</v>
      </c>
      <c r="C11" s="13">
        <v>0</v>
      </c>
      <c r="D11" s="13">
        <v>0</v>
      </c>
      <c r="E11" s="13">
        <v>0</v>
      </c>
      <c r="F11" s="13">
        <v>9698</v>
      </c>
      <c r="G11" s="13">
        <v>257460</v>
      </c>
      <c r="H11" s="13">
        <v>0</v>
      </c>
      <c r="I11" s="13">
        <v>0</v>
      </c>
      <c r="J11" s="3"/>
    </row>
    <row r="12" spans="1:10" ht="24.75" customHeight="1">
      <c r="A12" s="225" t="s">
        <v>37</v>
      </c>
      <c r="B12" s="12">
        <v>0</v>
      </c>
      <c r="C12" s="12">
        <v>0</v>
      </c>
      <c r="D12" s="12">
        <v>970</v>
      </c>
      <c r="E12" s="12">
        <v>8620</v>
      </c>
      <c r="F12" s="12">
        <v>14137</v>
      </c>
      <c r="G12" s="12">
        <v>269275</v>
      </c>
      <c r="H12" s="12">
        <v>0</v>
      </c>
      <c r="I12" s="12">
        <v>0</v>
      </c>
      <c r="J12" s="3"/>
    </row>
    <row r="13" spans="1:10" ht="24.75" customHeight="1">
      <c r="A13" s="34" t="s">
        <v>95</v>
      </c>
      <c r="B13" s="13">
        <v>0</v>
      </c>
      <c r="C13" s="13">
        <v>0</v>
      </c>
      <c r="D13" s="13">
        <v>120</v>
      </c>
      <c r="E13" s="13">
        <v>720</v>
      </c>
      <c r="F13" s="13">
        <v>21400</v>
      </c>
      <c r="G13" s="13">
        <v>295288</v>
      </c>
      <c r="H13" s="13">
        <v>0</v>
      </c>
      <c r="I13" s="13">
        <v>0</v>
      </c>
      <c r="J13" s="3"/>
    </row>
    <row r="14" spans="1:10" ht="24.75" customHeight="1">
      <c r="A14" s="225" t="s">
        <v>94</v>
      </c>
      <c r="B14" s="12">
        <v>0</v>
      </c>
      <c r="C14" s="12">
        <v>0</v>
      </c>
      <c r="D14" s="12">
        <v>474</v>
      </c>
      <c r="E14" s="12">
        <v>13812</v>
      </c>
      <c r="F14" s="12">
        <v>33158</v>
      </c>
      <c r="G14" s="12">
        <v>470546</v>
      </c>
      <c r="H14" s="12">
        <v>450</v>
      </c>
      <c r="I14" s="12">
        <v>6750</v>
      </c>
      <c r="J14" s="3"/>
    </row>
    <row r="15" spans="1:10" ht="24.75" customHeight="1">
      <c r="A15" s="202" t="s">
        <v>404</v>
      </c>
      <c r="B15" s="13">
        <v>0</v>
      </c>
      <c r="C15" s="13">
        <v>0</v>
      </c>
      <c r="D15" s="13">
        <v>0</v>
      </c>
      <c r="E15" s="13">
        <v>0</v>
      </c>
      <c r="F15" s="13">
        <v>4632</v>
      </c>
      <c r="G15" s="13">
        <v>67680</v>
      </c>
      <c r="H15" s="13">
        <v>0</v>
      </c>
      <c r="I15" s="13">
        <v>0</v>
      </c>
      <c r="J15" s="3"/>
    </row>
    <row r="16" spans="1:10" ht="24.75" customHeight="1">
      <c r="A16" s="184" t="s">
        <v>38</v>
      </c>
      <c r="B16" s="12">
        <v>0</v>
      </c>
      <c r="C16" s="12">
        <v>0</v>
      </c>
      <c r="D16" s="12">
        <v>0</v>
      </c>
      <c r="E16" s="12">
        <v>0</v>
      </c>
      <c r="F16" s="12">
        <v>15879</v>
      </c>
      <c r="G16" s="12">
        <v>377750</v>
      </c>
      <c r="H16" s="12">
        <v>0</v>
      </c>
      <c r="I16" s="12">
        <v>0</v>
      </c>
      <c r="J16" s="3"/>
    </row>
    <row r="17" spans="1:10" ht="24.75" customHeight="1" thickBot="1">
      <c r="A17" s="34" t="s">
        <v>39</v>
      </c>
      <c r="B17" s="13">
        <v>710</v>
      </c>
      <c r="C17" s="13">
        <v>4960</v>
      </c>
      <c r="D17" s="13">
        <v>440</v>
      </c>
      <c r="E17" s="13">
        <v>2515</v>
      </c>
      <c r="F17" s="13">
        <v>70427</v>
      </c>
      <c r="G17" s="13">
        <v>599920</v>
      </c>
      <c r="H17" s="13">
        <v>0</v>
      </c>
      <c r="I17" s="13">
        <v>0</v>
      </c>
      <c r="J17" s="3"/>
    </row>
    <row r="18" spans="1:9" ht="24.75" customHeight="1" thickBot="1">
      <c r="A18" s="226" t="s">
        <v>456</v>
      </c>
      <c r="B18" s="18">
        <f aca="true" t="shared" si="0" ref="B18:I18">SUM(B5:B17)</f>
        <v>11923</v>
      </c>
      <c r="C18" s="18">
        <f t="shared" si="0"/>
        <v>134983</v>
      </c>
      <c r="D18" s="18">
        <f t="shared" si="0"/>
        <v>5330</v>
      </c>
      <c r="E18" s="18">
        <f t="shared" si="0"/>
        <v>65263</v>
      </c>
      <c r="F18" s="18">
        <f t="shared" si="0"/>
        <v>383162</v>
      </c>
      <c r="G18" s="18">
        <f t="shared" si="0"/>
        <v>5463548</v>
      </c>
      <c r="H18" s="18">
        <f t="shared" si="0"/>
        <v>2450</v>
      </c>
      <c r="I18" s="18">
        <f t="shared" si="0"/>
        <v>30750</v>
      </c>
    </row>
    <row r="19" spans="1:7" ht="12.75" customHeight="1" thickTop="1">
      <c r="A19" s="318"/>
      <c r="B19" s="318"/>
      <c r="C19" s="318"/>
      <c r="D19" s="318"/>
      <c r="E19" s="318"/>
      <c r="F19" s="318"/>
      <c r="G19" s="318"/>
    </row>
    <row r="20" ht="9.75" customHeight="1"/>
    <row r="21" spans="1:9" ht="20.25" customHeight="1">
      <c r="A21" s="307" t="s">
        <v>439</v>
      </c>
      <c r="B21" s="307"/>
      <c r="C21" s="307"/>
      <c r="D21" s="307"/>
      <c r="E21" s="307"/>
      <c r="F21" s="307"/>
      <c r="G21" s="307"/>
      <c r="H21" s="307"/>
      <c r="I21" s="307"/>
    </row>
    <row r="22" spans="1:9" ht="15.75" customHeight="1">
      <c r="A22" s="304" t="s">
        <v>425</v>
      </c>
      <c r="B22" s="304"/>
      <c r="C22" s="104"/>
      <c r="D22" s="303" t="s">
        <v>50</v>
      </c>
      <c r="E22" s="303"/>
      <c r="F22" s="303"/>
      <c r="G22" s="104"/>
      <c r="H22" s="303" t="s">
        <v>51</v>
      </c>
      <c r="I22" s="303"/>
    </row>
    <row r="23" spans="1:9" ht="15.75">
      <c r="A23" s="310" t="s">
        <v>8</v>
      </c>
      <c r="B23" s="310" t="s">
        <v>266</v>
      </c>
      <c r="C23" s="310"/>
      <c r="D23" s="310" t="s">
        <v>267</v>
      </c>
      <c r="E23" s="310"/>
      <c r="F23" s="310" t="s">
        <v>268</v>
      </c>
      <c r="G23" s="310"/>
      <c r="H23" s="310" t="s">
        <v>269</v>
      </c>
      <c r="I23" s="310"/>
    </row>
    <row r="24" spans="1:9" ht="16.5" thickBot="1">
      <c r="A24" s="311"/>
      <c r="B24" s="141" t="s">
        <v>21</v>
      </c>
      <c r="C24" s="141" t="s">
        <v>31</v>
      </c>
      <c r="D24" s="141" t="s">
        <v>21</v>
      </c>
      <c r="E24" s="141" t="s">
        <v>31</v>
      </c>
      <c r="F24" s="141" t="s">
        <v>21</v>
      </c>
      <c r="G24" s="141" t="s">
        <v>31</v>
      </c>
      <c r="H24" s="141" t="s">
        <v>21</v>
      </c>
      <c r="I24" s="141" t="s">
        <v>31</v>
      </c>
    </row>
    <row r="25" spans="1:9" ht="22.5" customHeight="1" thickTop="1">
      <c r="A25" s="202" t="s">
        <v>326</v>
      </c>
      <c r="B25" s="13">
        <v>135</v>
      </c>
      <c r="C25" s="13">
        <v>3400</v>
      </c>
      <c r="D25" s="13">
        <v>2000</v>
      </c>
      <c r="E25" s="13">
        <v>50000</v>
      </c>
      <c r="F25" s="13">
        <v>305</v>
      </c>
      <c r="G25" s="13">
        <v>7415</v>
      </c>
      <c r="H25" s="13">
        <v>6223</v>
      </c>
      <c r="I25" s="13">
        <v>93270</v>
      </c>
    </row>
    <row r="26" spans="1:9" ht="21" customHeight="1">
      <c r="A26" s="225" t="s">
        <v>32</v>
      </c>
      <c r="B26" s="12">
        <v>500</v>
      </c>
      <c r="C26" s="12">
        <v>8500</v>
      </c>
      <c r="D26" s="12">
        <v>750</v>
      </c>
      <c r="E26" s="12">
        <v>13500</v>
      </c>
      <c r="F26" s="12">
        <v>460</v>
      </c>
      <c r="G26" s="12">
        <v>8150</v>
      </c>
      <c r="H26" s="12">
        <v>4200</v>
      </c>
      <c r="I26" s="12">
        <v>41040</v>
      </c>
    </row>
    <row r="27" spans="1:9" ht="19.5" customHeight="1">
      <c r="A27" s="202" t="s">
        <v>33</v>
      </c>
      <c r="B27" s="13">
        <v>2455</v>
      </c>
      <c r="C27" s="13">
        <v>88365</v>
      </c>
      <c r="D27" s="13">
        <v>12095</v>
      </c>
      <c r="E27" s="13">
        <v>378300</v>
      </c>
      <c r="F27" s="13">
        <v>6483</v>
      </c>
      <c r="G27" s="13">
        <v>79297</v>
      </c>
      <c r="H27" s="13">
        <v>35594</v>
      </c>
      <c r="I27" s="13">
        <v>418071</v>
      </c>
    </row>
    <row r="28" spans="1:9" ht="22.5" customHeight="1">
      <c r="A28" s="225" t="s">
        <v>327</v>
      </c>
      <c r="B28" s="12">
        <v>2740</v>
      </c>
      <c r="C28" s="12">
        <v>123890</v>
      </c>
      <c r="D28" s="12">
        <v>6213</v>
      </c>
      <c r="E28" s="12">
        <v>167810</v>
      </c>
      <c r="F28" s="12">
        <v>875</v>
      </c>
      <c r="G28" s="12">
        <v>10500</v>
      </c>
      <c r="H28" s="12">
        <v>29068</v>
      </c>
      <c r="I28" s="12">
        <v>338781</v>
      </c>
    </row>
    <row r="29" spans="1:9" ht="21" customHeight="1">
      <c r="A29" s="202" t="s">
        <v>34</v>
      </c>
      <c r="B29" s="13">
        <v>20775</v>
      </c>
      <c r="C29" s="13">
        <v>675960</v>
      </c>
      <c r="D29" s="13">
        <v>2332</v>
      </c>
      <c r="E29" s="13">
        <v>59070</v>
      </c>
      <c r="F29" s="13">
        <v>375</v>
      </c>
      <c r="G29" s="13">
        <v>4500</v>
      </c>
      <c r="H29" s="13">
        <v>16644</v>
      </c>
      <c r="I29" s="13">
        <v>215754</v>
      </c>
    </row>
    <row r="30" spans="1:9" ht="21.75" customHeight="1">
      <c r="A30" s="225" t="s">
        <v>35</v>
      </c>
      <c r="B30" s="12">
        <v>11</v>
      </c>
      <c r="C30" s="12">
        <v>550</v>
      </c>
      <c r="D30" s="12">
        <v>2240</v>
      </c>
      <c r="E30" s="12">
        <v>107080</v>
      </c>
      <c r="F30" s="12">
        <v>0</v>
      </c>
      <c r="G30" s="12">
        <v>0</v>
      </c>
      <c r="H30" s="12">
        <v>4290</v>
      </c>
      <c r="I30" s="12">
        <v>42068</v>
      </c>
    </row>
    <row r="31" spans="1:9" ht="21" customHeight="1">
      <c r="A31" s="202" t="s">
        <v>36</v>
      </c>
      <c r="B31" s="13">
        <v>5670</v>
      </c>
      <c r="C31" s="13">
        <v>237100</v>
      </c>
      <c r="D31" s="13">
        <v>2470</v>
      </c>
      <c r="E31" s="13">
        <v>98975</v>
      </c>
      <c r="F31" s="13">
        <v>1365</v>
      </c>
      <c r="G31" s="13">
        <v>19050</v>
      </c>
      <c r="H31" s="13">
        <v>14889</v>
      </c>
      <c r="I31" s="13">
        <v>174130</v>
      </c>
    </row>
    <row r="32" spans="1:9" ht="22.5" customHeight="1">
      <c r="A32" s="225" t="s">
        <v>37</v>
      </c>
      <c r="B32" s="12">
        <v>1528</v>
      </c>
      <c r="C32" s="12">
        <v>54974</v>
      </c>
      <c r="D32" s="12">
        <v>191</v>
      </c>
      <c r="E32" s="12">
        <v>6030</v>
      </c>
      <c r="F32" s="12">
        <v>0</v>
      </c>
      <c r="G32" s="12">
        <v>0</v>
      </c>
      <c r="H32" s="12">
        <v>6507</v>
      </c>
      <c r="I32" s="12">
        <v>83345</v>
      </c>
    </row>
    <row r="33" spans="1:9" ht="24.75" customHeight="1">
      <c r="A33" s="202" t="s">
        <v>95</v>
      </c>
      <c r="B33" s="13">
        <v>1640</v>
      </c>
      <c r="C33" s="13">
        <v>38280</v>
      </c>
      <c r="D33" s="13">
        <v>925</v>
      </c>
      <c r="E33" s="13">
        <v>20050</v>
      </c>
      <c r="F33" s="13">
        <v>800</v>
      </c>
      <c r="G33" s="13">
        <v>20400</v>
      </c>
      <c r="H33" s="13">
        <v>5650</v>
      </c>
      <c r="I33" s="13">
        <v>50455</v>
      </c>
    </row>
    <row r="34" spans="1:9" ht="24.75" customHeight="1">
      <c r="A34" s="184" t="s">
        <v>94</v>
      </c>
      <c r="B34" s="12">
        <v>1580</v>
      </c>
      <c r="C34" s="12">
        <v>41300</v>
      </c>
      <c r="D34" s="12">
        <v>0</v>
      </c>
      <c r="E34" s="12">
        <v>0</v>
      </c>
      <c r="F34" s="12">
        <v>100</v>
      </c>
      <c r="G34" s="12">
        <v>1000</v>
      </c>
      <c r="H34" s="12">
        <v>6880</v>
      </c>
      <c r="I34" s="12">
        <v>163850</v>
      </c>
    </row>
    <row r="35" spans="1:9" ht="24.75" customHeight="1">
      <c r="A35" s="34" t="s">
        <v>404</v>
      </c>
      <c r="B35" s="13">
        <v>4050</v>
      </c>
      <c r="C35" s="13">
        <v>161500</v>
      </c>
      <c r="D35" s="13">
        <v>1590</v>
      </c>
      <c r="E35" s="13">
        <v>32850</v>
      </c>
      <c r="F35" s="13">
        <v>800</v>
      </c>
      <c r="G35" s="13">
        <v>12000</v>
      </c>
      <c r="H35" s="13">
        <v>6122</v>
      </c>
      <c r="I35" s="13">
        <v>58554</v>
      </c>
    </row>
    <row r="36" spans="1:9" ht="23.25" customHeight="1">
      <c r="A36" s="184" t="s">
        <v>38</v>
      </c>
      <c r="B36" s="12">
        <v>5700</v>
      </c>
      <c r="C36" s="12">
        <v>151000</v>
      </c>
      <c r="D36" s="12">
        <v>0</v>
      </c>
      <c r="E36" s="12">
        <v>0</v>
      </c>
      <c r="F36" s="12">
        <v>0</v>
      </c>
      <c r="G36" s="12">
        <v>0</v>
      </c>
      <c r="H36" s="12">
        <v>8082</v>
      </c>
      <c r="I36" s="12">
        <v>129928</v>
      </c>
    </row>
    <row r="37" spans="1:9" ht="24.75" customHeight="1" thickBot="1">
      <c r="A37" s="34" t="s">
        <v>39</v>
      </c>
      <c r="B37" s="13">
        <v>16639</v>
      </c>
      <c r="C37" s="13">
        <v>508824</v>
      </c>
      <c r="D37" s="13">
        <v>11606</v>
      </c>
      <c r="E37" s="13">
        <v>250307</v>
      </c>
      <c r="F37" s="13">
        <v>1104</v>
      </c>
      <c r="G37" s="13">
        <v>9916</v>
      </c>
      <c r="H37" s="13">
        <v>62314</v>
      </c>
      <c r="I37" s="13">
        <v>591626</v>
      </c>
    </row>
    <row r="38" spans="1:9" ht="24.75" customHeight="1" thickBot="1">
      <c r="A38" s="226" t="s">
        <v>2</v>
      </c>
      <c r="B38" s="18">
        <f>SUM(B25:B37)</f>
        <v>63423</v>
      </c>
      <c r="C38" s="18">
        <f aca="true" t="shared" si="1" ref="C38:I38">SUM(C25:C37)</f>
        <v>2093643</v>
      </c>
      <c r="D38" s="18">
        <f t="shared" si="1"/>
        <v>42412</v>
      </c>
      <c r="E38" s="18">
        <f t="shared" si="1"/>
        <v>1183972</v>
      </c>
      <c r="F38" s="18">
        <f t="shared" si="1"/>
        <v>12667</v>
      </c>
      <c r="G38" s="18">
        <f t="shared" si="1"/>
        <v>172228</v>
      </c>
      <c r="H38" s="18">
        <f t="shared" si="1"/>
        <v>206463</v>
      </c>
      <c r="I38" s="18">
        <f t="shared" si="1"/>
        <v>2400872</v>
      </c>
    </row>
    <row r="39" spans="1:9" ht="15.75" thickTop="1">
      <c r="A39" s="318"/>
      <c r="B39" s="318"/>
      <c r="C39" s="318"/>
      <c r="D39" s="318"/>
      <c r="E39" s="318"/>
      <c r="F39" s="318"/>
      <c r="G39" s="318"/>
      <c r="H39" s="10"/>
      <c r="I39" s="10"/>
    </row>
    <row r="41" spans="1:10" ht="18" customHeight="1">
      <c r="A41" s="307" t="s">
        <v>441</v>
      </c>
      <c r="B41" s="307"/>
      <c r="C41" s="307"/>
      <c r="D41" s="307"/>
      <c r="E41" s="307"/>
      <c r="F41" s="307"/>
      <c r="G41" s="307"/>
      <c r="H41" s="307"/>
      <c r="I41" s="307"/>
      <c r="J41" s="307"/>
    </row>
    <row r="42" spans="1:10" ht="15.75" customHeight="1">
      <c r="A42" s="304" t="s">
        <v>425</v>
      </c>
      <c r="B42" s="304"/>
      <c r="C42" s="104"/>
      <c r="D42" s="305" t="s">
        <v>152</v>
      </c>
      <c r="E42" s="305"/>
      <c r="F42" s="305"/>
      <c r="G42" s="104"/>
      <c r="H42" s="305" t="s">
        <v>51</v>
      </c>
      <c r="I42" s="305"/>
      <c r="J42" s="305"/>
    </row>
    <row r="43" spans="1:10" ht="15.75">
      <c r="A43" s="310" t="s">
        <v>8</v>
      </c>
      <c r="B43" s="310" t="s">
        <v>270</v>
      </c>
      <c r="C43" s="310"/>
      <c r="D43" s="310" t="s">
        <v>222</v>
      </c>
      <c r="E43" s="310"/>
      <c r="F43" s="310" t="s">
        <v>271</v>
      </c>
      <c r="G43" s="310"/>
      <c r="H43" s="88" t="s">
        <v>178</v>
      </c>
      <c r="I43" s="310" t="s">
        <v>394</v>
      </c>
      <c r="J43" s="310"/>
    </row>
    <row r="44" spans="1:10" ht="16.5" thickBot="1">
      <c r="A44" s="311"/>
      <c r="B44" s="141" t="s">
        <v>21</v>
      </c>
      <c r="C44" s="141" t="s">
        <v>31</v>
      </c>
      <c r="D44" s="141" t="s">
        <v>21</v>
      </c>
      <c r="E44" s="141" t="s">
        <v>31</v>
      </c>
      <c r="F44" s="141" t="s">
        <v>21</v>
      </c>
      <c r="G44" s="141" t="s">
        <v>31</v>
      </c>
      <c r="H44" s="141" t="s">
        <v>31</v>
      </c>
      <c r="I44" s="141" t="s">
        <v>21</v>
      </c>
      <c r="J44" s="141" t="s">
        <v>31</v>
      </c>
    </row>
    <row r="45" spans="1:10" ht="22.5" customHeight="1" thickTop="1">
      <c r="A45" s="202" t="s">
        <v>326</v>
      </c>
      <c r="B45" s="13">
        <v>22013</v>
      </c>
      <c r="C45" s="13">
        <v>350560</v>
      </c>
      <c r="D45" s="13">
        <v>8525</v>
      </c>
      <c r="E45" s="13">
        <v>154000</v>
      </c>
      <c r="F45" s="13">
        <v>64</v>
      </c>
      <c r="G45" s="13">
        <v>1600</v>
      </c>
      <c r="H45" s="13">
        <v>13980</v>
      </c>
      <c r="I45" s="13">
        <f aca="true" t="shared" si="2" ref="I45:I57">B5+D5+F5+H5+B25+D25+F25+H25+B45+D45+F45</f>
        <v>51672</v>
      </c>
      <c r="J45" s="13">
        <f aca="true" t="shared" si="3" ref="J45:J57">C5+E5+G5+I5+C25+E25+G25+I25+C45+E45+G45+H45</f>
        <v>834440</v>
      </c>
    </row>
    <row r="46" spans="1:10" ht="21" customHeight="1">
      <c r="A46" s="225" t="s">
        <v>32</v>
      </c>
      <c r="B46" s="12">
        <v>15175</v>
      </c>
      <c r="C46" s="12">
        <v>132130</v>
      </c>
      <c r="D46" s="12">
        <v>402282</v>
      </c>
      <c r="E46" s="12">
        <v>4184722</v>
      </c>
      <c r="F46" s="12">
        <v>266906</v>
      </c>
      <c r="G46" s="12">
        <v>3464245</v>
      </c>
      <c r="H46" s="12">
        <v>465840</v>
      </c>
      <c r="I46" s="12">
        <f t="shared" si="2"/>
        <v>706243</v>
      </c>
      <c r="J46" s="12">
        <f t="shared" si="3"/>
        <v>8446247</v>
      </c>
    </row>
    <row r="47" spans="1:10" ht="21" customHeight="1">
      <c r="A47" s="202" t="s">
        <v>33</v>
      </c>
      <c r="B47" s="13">
        <v>87910</v>
      </c>
      <c r="C47" s="13">
        <v>422885</v>
      </c>
      <c r="D47" s="13">
        <v>59281</v>
      </c>
      <c r="E47" s="13">
        <v>383923</v>
      </c>
      <c r="F47" s="13">
        <v>150127</v>
      </c>
      <c r="G47" s="13">
        <v>1290606</v>
      </c>
      <c r="H47" s="13">
        <v>78000</v>
      </c>
      <c r="I47" s="13">
        <f t="shared" si="2"/>
        <v>431625</v>
      </c>
      <c r="J47" s="13">
        <f t="shared" si="3"/>
        <v>4172005</v>
      </c>
    </row>
    <row r="48" spans="1:10" ht="21.75" customHeight="1">
      <c r="A48" s="225" t="s">
        <v>327</v>
      </c>
      <c r="B48" s="12">
        <v>33695</v>
      </c>
      <c r="C48" s="12">
        <v>141130</v>
      </c>
      <c r="D48" s="12">
        <v>645605</v>
      </c>
      <c r="E48" s="12">
        <v>6961375</v>
      </c>
      <c r="F48" s="12">
        <v>506118</v>
      </c>
      <c r="G48" s="12">
        <v>4523812</v>
      </c>
      <c r="H48" s="12">
        <v>1769510</v>
      </c>
      <c r="I48" s="12">
        <f t="shared" si="2"/>
        <v>1269982</v>
      </c>
      <c r="J48" s="12">
        <f t="shared" si="3"/>
        <v>14723071</v>
      </c>
    </row>
    <row r="49" spans="1:10" ht="19.5" customHeight="1">
      <c r="A49" s="202" t="s">
        <v>34</v>
      </c>
      <c r="B49" s="13">
        <v>37162</v>
      </c>
      <c r="C49" s="13">
        <v>220290</v>
      </c>
      <c r="D49" s="13">
        <v>46540</v>
      </c>
      <c r="E49" s="13">
        <v>648800</v>
      </c>
      <c r="F49" s="13">
        <v>120</v>
      </c>
      <c r="G49" s="13">
        <v>960</v>
      </c>
      <c r="H49" s="13">
        <v>2419320</v>
      </c>
      <c r="I49" s="13">
        <f t="shared" si="2"/>
        <v>177219</v>
      </c>
      <c r="J49" s="13">
        <f t="shared" si="3"/>
        <v>5148912</v>
      </c>
    </row>
    <row r="50" spans="1:10" ht="21.75" customHeight="1">
      <c r="A50" s="225" t="s">
        <v>35</v>
      </c>
      <c r="B50" s="12">
        <v>60</v>
      </c>
      <c r="C50" s="12">
        <v>540</v>
      </c>
      <c r="D50" s="12">
        <v>1460</v>
      </c>
      <c r="E50" s="12">
        <v>24860</v>
      </c>
      <c r="F50" s="12">
        <v>4900</v>
      </c>
      <c r="G50" s="12">
        <v>51200</v>
      </c>
      <c r="H50" s="12">
        <v>64050</v>
      </c>
      <c r="I50" s="12">
        <f t="shared" si="2"/>
        <v>38335</v>
      </c>
      <c r="J50" s="12">
        <f t="shared" si="3"/>
        <v>698182</v>
      </c>
    </row>
    <row r="51" spans="1:10" ht="21.75" customHeight="1">
      <c r="A51" s="202" t="s">
        <v>36</v>
      </c>
      <c r="B51" s="13">
        <v>18873</v>
      </c>
      <c r="C51" s="13">
        <v>200695</v>
      </c>
      <c r="D51" s="13">
        <v>153908</v>
      </c>
      <c r="E51" s="13">
        <v>2181932</v>
      </c>
      <c r="F51" s="13">
        <v>106977</v>
      </c>
      <c r="G51" s="13">
        <v>1413501</v>
      </c>
      <c r="H51" s="13">
        <v>30000</v>
      </c>
      <c r="I51" s="13">
        <f t="shared" si="2"/>
        <v>313850</v>
      </c>
      <c r="J51" s="13">
        <f t="shared" si="3"/>
        <v>4612843</v>
      </c>
    </row>
    <row r="52" spans="1:10" ht="19.5" customHeight="1">
      <c r="A52" s="225" t="s">
        <v>37</v>
      </c>
      <c r="B52" s="12">
        <v>14591</v>
      </c>
      <c r="C52" s="12">
        <v>65630</v>
      </c>
      <c r="D52" s="12">
        <v>43395</v>
      </c>
      <c r="E52" s="12">
        <v>472395</v>
      </c>
      <c r="F52" s="12">
        <v>15060</v>
      </c>
      <c r="G52" s="12">
        <v>145400</v>
      </c>
      <c r="H52" s="12">
        <v>11000</v>
      </c>
      <c r="I52" s="12">
        <f t="shared" si="2"/>
        <v>96379</v>
      </c>
      <c r="J52" s="12">
        <f t="shared" si="3"/>
        <v>1116669</v>
      </c>
    </row>
    <row r="53" spans="1:10" ht="24" customHeight="1">
      <c r="A53" s="202" t="s">
        <v>95</v>
      </c>
      <c r="B53" s="13">
        <v>25725</v>
      </c>
      <c r="C53" s="13">
        <v>297160</v>
      </c>
      <c r="D53" s="13">
        <v>95425</v>
      </c>
      <c r="E53" s="13">
        <v>772478</v>
      </c>
      <c r="F53" s="13">
        <v>55250</v>
      </c>
      <c r="G53" s="13">
        <v>457250</v>
      </c>
      <c r="H53" s="13">
        <v>163692</v>
      </c>
      <c r="I53" s="13">
        <f t="shared" si="2"/>
        <v>206935</v>
      </c>
      <c r="J53" s="13">
        <f t="shared" si="3"/>
        <v>2115773</v>
      </c>
    </row>
    <row r="54" spans="1:10" ht="24.75" customHeight="1">
      <c r="A54" s="184" t="s">
        <v>94</v>
      </c>
      <c r="B54" s="12">
        <v>159090</v>
      </c>
      <c r="C54" s="12">
        <v>636360</v>
      </c>
      <c r="D54" s="12">
        <v>54240</v>
      </c>
      <c r="E54" s="12">
        <v>1320300</v>
      </c>
      <c r="F54" s="12">
        <v>22400</v>
      </c>
      <c r="G54" s="12">
        <v>439900</v>
      </c>
      <c r="H54" s="12">
        <v>72900</v>
      </c>
      <c r="I54" s="12">
        <f t="shared" si="2"/>
        <v>278372</v>
      </c>
      <c r="J54" s="12">
        <f t="shared" si="3"/>
        <v>3166718</v>
      </c>
    </row>
    <row r="55" spans="1:10" ht="21" customHeight="1">
      <c r="A55" s="34" t="s">
        <v>404</v>
      </c>
      <c r="B55" s="13">
        <v>4047</v>
      </c>
      <c r="C55" s="13">
        <v>16303</v>
      </c>
      <c r="D55" s="13">
        <v>121780</v>
      </c>
      <c r="E55" s="13">
        <v>1213440</v>
      </c>
      <c r="F55" s="13">
        <v>67430</v>
      </c>
      <c r="G55" s="13">
        <v>626000</v>
      </c>
      <c r="H55" s="13">
        <v>0</v>
      </c>
      <c r="I55" s="13">
        <f t="shared" si="2"/>
        <v>210451</v>
      </c>
      <c r="J55" s="13">
        <f t="shared" si="3"/>
        <v>2188327</v>
      </c>
    </row>
    <row r="56" spans="1:10" ht="22.5" customHeight="1">
      <c r="A56" s="184" t="s">
        <v>38</v>
      </c>
      <c r="B56" s="12">
        <v>1250</v>
      </c>
      <c r="C56" s="12">
        <v>6250</v>
      </c>
      <c r="D56" s="12">
        <v>160</v>
      </c>
      <c r="E56" s="12">
        <v>3200</v>
      </c>
      <c r="F56" s="12">
        <v>0</v>
      </c>
      <c r="G56" s="12">
        <v>0</v>
      </c>
      <c r="H56" s="12">
        <v>250000</v>
      </c>
      <c r="I56" s="12">
        <f t="shared" si="2"/>
        <v>31071</v>
      </c>
      <c r="J56" s="12">
        <f t="shared" si="3"/>
        <v>918128</v>
      </c>
    </row>
    <row r="57" spans="1:10" ht="24.75" customHeight="1" thickBot="1">
      <c r="A57" s="34" t="s">
        <v>39</v>
      </c>
      <c r="B57" s="13">
        <v>50109</v>
      </c>
      <c r="C57" s="13">
        <v>421978</v>
      </c>
      <c r="D57" s="13">
        <v>932686</v>
      </c>
      <c r="E57" s="13">
        <v>11648632</v>
      </c>
      <c r="F57" s="13">
        <v>291763</v>
      </c>
      <c r="G57" s="13">
        <v>4367588</v>
      </c>
      <c r="H57" s="13">
        <v>4150</v>
      </c>
      <c r="I57" s="13">
        <f t="shared" si="2"/>
        <v>1437798</v>
      </c>
      <c r="J57" s="13">
        <f t="shared" si="3"/>
        <v>18410416</v>
      </c>
    </row>
    <row r="58" spans="1:10" ht="30" customHeight="1" thickBot="1">
      <c r="A58" s="226" t="s">
        <v>2</v>
      </c>
      <c r="B58" s="18">
        <f aca="true" t="shared" si="4" ref="B58:J58">SUM(B45:B57)</f>
        <v>469700</v>
      </c>
      <c r="C58" s="18">
        <f t="shared" si="4"/>
        <v>2911911</v>
      </c>
      <c r="D58" s="18">
        <f t="shared" si="4"/>
        <v>2565287</v>
      </c>
      <c r="E58" s="18">
        <f t="shared" si="4"/>
        <v>29970057</v>
      </c>
      <c r="F58" s="18">
        <f t="shared" si="4"/>
        <v>1487115</v>
      </c>
      <c r="G58" s="18">
        <f t="shared" si="4"/>
        <v>16782062</v>
      </c>
      <c r="H58" s="18">
        <f t="shared" si="4"/>
        <v>5342442</v>
      </c>
      <c r="I58" s="18">
        <f t="shared" si="4"/>
        <v>5249932</v>
      </c>
      <c r="J58" s="18">
        <f t="shared" si="4"/>
        <v>66551731</v>
      </c>
    </row>
    <row r="59" spans="1:9" ht="15.75" thickTop="1">
      <c r="A59" s="318"/>
      <c r="B59" s="318"/>
      <c r="C59" s="318"/>
      <c r="D59" s="318"/>
      <c r="E59" s="318"/>
      <c r="F59" s="318"/>
      <c r="G59" s="318"/>
      <c r="H59" s="10"/>
      <c r="I59" s="10"/>
    </row>
  </sheetData>
  <sheetProtection/>
  <mergeCells count="30">
    <mergeCell ref="A59:G59"/>
    <mergeCell ref="A41:J41"/>
    <mergeCell ref="H42:J42"/>
    <mergeCell ref="A42:B42"/>
    <mergeCell ref="D42:F42"/>
    <mergeCell ref="A43:A44"/>
    <mergeCell ref="B43:C43"/>
    <mergeCell ref="D43:E43"/>
    <mergeCell ref="F43:G43"/>
    <mergeCell ref="I43:J43"/>
    <mergeCell ref="A19:G19"/>
    <mergeCell ref="A39:G39"/>
    <mergeCell ref="A21:I21"/>
    <mergeCell ref="A22:B22"/>
    <mergeCell ref="D22:F22"/>
    <mergeCell ref="A23:A24"/>
    <mergeCell ref="B23:C23"/>
    <mergeCell ref="D23:E23"/>
    <mergeCell ref="F23:G23"/>
    <mergeCell ref="H22:I22"/>
    <mergeCell ref="H23:I23"/>
    <mergeCell ref="A1:I1"/>
    <mergeCell ref="A2:B2"/>
    <mergeCell ref="H2:I2"/>
    <mergeCell ref="H3:I3"/>
    <mergeCell ref="A3:A4"/>
    <mergeCell ref="D2:E2"/>
    <mergeCell ref="B3:C3"/>
    <mergeCell ref="D3:E3"/>
    <mergeCell ref="F3:G3"/>
  </mergeCells>
  <printOptions/>
  <pageMargins left="1" right="1.3" top="1.54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20"/>
  <sheetViews>
    <sheetView rightToLeft="1" zoomScalePageLayoutView="0" workbookViewId="0" topLeftCell="A1">
      <selection activeCell="O7" sqref="O7"/>
    </sheetView>
  </sheetViews>
  <sheetFormatPr defaultColWidth="9.140625" defaultRowHeight="15"/>
  <cols>
    <col min="1" max="1" width="10.140625" style="0" customWidth="1"/>
    <col min="2" max="2" width="10.28125" style="0" customWidth="1"/>
    <col min="3" max="3" width="11.7109375" style="0" customWidth="1"/>
    <col min="4" max="4" width="9.8515625" style="0" customWidth="1"/>
    <col min="5" max="5" width="11.7109375" style="0" customWidth="1"/>
    <col min="6" max="6" width="10.28125" style="0" customWidth="1"/>
    <col min="7" max="7" width="4.140625" style="0" hidden="1" customWidth="1"/>
    <col min="8" max="8" width="10.7109375" style="0" customWidth="1"/>
    <col min="9" max="9" width="11.421875" style="0" customWidth="1"/>
    <col min="10" max="10" width="9.8515625" style="0" customWidth="1"/>
    <col min="11" max="11" width="11.7109375" style="0" customWidth="1"/>
  </cols>
  <sheetData>
    <row r="2" spans="1:11" ht="26.25" customHeight="1">
      <c r="A2" s="307" t="s">
        <v>439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</row>
    <row r="3" spans="1:11" ht="18.75" customHeight="1">
      <c r="A3" s="304" t="s">
        <v>425</v>
      </c>
      <c r="B3" s="304"/>
      <c r="C3" s="91"/>
      <c r="D3" s="303" t="s">
        <v>52</v>
      </c>
      <c r="E3" s="303"/>
      <c r="F3" s="303"/>
      <c r="G3" s="91"/>
      <c r="H3" s="104"/>
      <c r="I3" s="104"/>
      <c r="J3" s="305" t="s">
        <v>53</v>
      </c>
      <c r="K3" s="305"/>
    </row>
    <row r="4" spans="1:11" ht="15" customHeight="1">
      <c r="A4" s="321" t="s">
        <v>54</v>
      </c>
      <c r="B4" s="310" t="s">
        <v>272</v>
      </c>
      <c r="C4" s="310"/>
      <c r="D4" s="310" t="s">
        <v>223</v>
      </c>
      <c r="E4" s="310"/>
      <c r="F4" s="310" t="s">
        <v>224</v>
      </c>
      <c r="G4" s="310"/>
      <c r="H4" s="310"/>
      <c r="I4" s="107" t="s">
        <v>395</v>
      </c>
      <c r="J4" s="310" t="s">
        <v>225</v>
      </c>
      <c r="K4" s="310"/>
    </row>
    <row r="5" spans="1:11" ht="27.75" customHeight="1" thickBot="1">
      <c r="A5" s="316"/>
      <c r="B5" s="144" t="s">
        <v>21</v>
      </c>
      <c r="C5" s="144" t="s">
        <v>31</v>
      </c>
      <c r="D5" s="144" t="s">
        <v>21</v>
      </c>
      <c r="E5" s="144" t="s">
        <v>31</v>
      </c>
      <c r="F5" s="144" t="s">
        <v>21</v>
      </c>
      <c r="G5" s="126" t="s">
        <v>31</v>
      </c>
      <c r="H5" s="144" t="s">
        <v>31</v>
      </c>
      <c r="I5" s="144" t="s">
        <v>31</v>
      </c>
      <c r="J5" s="144" t="s">
        <v>21</v>
      </c>
      <c r="K5" s="144" t="s">
        <v>31</v>
      </c>
    </row>
    <row r="6" spans="1:11" ht="24.75" customHeight="1" thickTop="1">
      <c r="A6" s="135" t="s">
        <v>326</v>
      </c>
      <c r="B6" s="13">
        <v>582</v>
      </c>
      <c r="C6" s="13">
        <v>43250</v>
      </c>
      <c r="D6" s="13">
        <v>710</v>
      </c>
      <c r="E6" s="13">
        <v>53250</v>
      </c>
      <c r="F6" s="13">
        <v>1048</v>
      </c>
      <c r="G6" s="13"/>
      <c r="H6" s="13">
        <v>104055</v>
      </c>
      <c r="I6" s="13">
        <v>79370</v>
      </c>
      <c r="J6" s="13">
        <f>B6+D6+F6</f>
        <v>2340</v>
      </c>
      <c r="K6" s="13">
        <f>C6+E6+H6+I6</f>
        <v>279925</v>
      </c>
    </row>
    <row r="7" spans="1:11" ht="20.25" customHeight="1">
      <c r="A7" s="136" t="s">
        <v>32</v>
      </c>
      <c r="B7" s="12">
        <v>2</v>
      </c>
      <c r="C7" s="12">
        <v>1000</v>
      </c>
      <c r="D7" s="12">
        <v>1251</v>
      </c>
      <c r="E7" s="12">
        <v>99600</v>
      </c>
      <c r="F7" s="12">
        <v>335</v>
      </c>
      <c r="G7" s="12"/>
      <c r="H7" s="12">
        <v>19950</v>
      </c>
      <c r="I7" s="12">
        <v>0</v>
      </c>
      <c r="J7" s="12">
        <f aca="true" t="shared" si="0" ref="J7:J18">B7+D7+F7</f>
        <v>1588</v>
      </c>
      <c r="K7" s="12">
        <f aca="true" t="shared" si="1" ref="K7:K18">C7+E7+H7+I7</f>
        <v>120550</v>
      </c>
    </row>
    <row r="8" spans="1:14" ht="18.75" customHeight="1">
      <c r="A8" s="135" t="s">
        <v>33</v>
      </c>
      <c r="B8" s="13">
        <v>8573</v>
      </c>
      <c r="C8" s="13">
        <v>559485</v>
      </c>
      <c r="D8" s="13">
        <v>370</v>
      </c>
      <c r="E8" s="13">
        <v>37000</v>
      </c>
      <c r="F8" s="13">
        <v>3590</v>
      </c>
      <c r="G8" s="13"/>
      <c r="H8" s="13">
        <v>251755</v>
      </c>
      <c r="I8" s="13">
        <v>284550</v>
      </c>
      <c r="J8" s="13">
        <f t="shared" si="0"/>
        <v>12533</v>
      </c>
      <c r="K8" s="13">
        <f t="shared" si="1"/>
        <v>1132790</v>
      </c>
      <c r="N8" s="39"/>
    </row>
    <row r="9" spans="1:14" ht="23.25" customHeight="1">
      <c r="A9" s="136" t="s">
        <v>327</v>
      </c>
      <c r="B9" s="12">
        <v>3055</v>
      </c>
      <c r="C9" s="12">
        <v>244214</v>
      </c>
      <c r="D9" s="12">
        <v>0</v>
      </c>
      <c r="E9" s="12">
        <v>0</v>
      </c>
      <c r="F9" s="12">
        <v>3121</v>
      </c>
      <c r="G9" s="12"/>
      <c r="H9" s="12">
        <v>280435</v>
      </c>
      <c r="I9" s="12">
        <v>168800</v>
      </c>
      <c r="J9" s="12">
        <f t="shared" si="0"/>
        <v>6176</v>
      </c>
      <c r="K9" s="12">
        <f t="shared" si="1"/>
        <v>693449</v>
      </c>
      <c r="N9" s="39"/>
    </row>
    <row r="10" spans="1:14" ht="21" customHeight="1">
      <c r="A10" s="135" t="s">
        <v>34</v>
      </c>
      <c r="B10" s="13">
        <v>5664</v>
      </c>
      <c r="C10" s="13">
        <v>386155</v>
      </c>
      <c r="D10" s="13">
        <v>1473</v>
      </c>
      <c r="E10" s="13">
        <v>124910</v>
      </c>
      <c r="F10" s="13">
        <v>200</v>
      </c>
      <c r="G10" s="13"/>
      <c r="H10" s="13">
        <v>12000</v>
      </c>
      <c r="I10" s="13">
        <v>25210</v>
      </c>
      <c r="J10" s="13">
        <f t="shared" si="0"/>
        <v>7337</v>
      </c>
      <c r="K10" s="13">
        <f t="shared" si="1"/>
        <v>548275</v>
      </c>
      <c r="N10" s="79"/>
    </row>
    <row r="11" spans="1:14" ht="21.75" customHeight="1">
      <c r="A11" s="136" t="s">
        <v>35</v>
      </c>
      <c r="B11" s="12">
        <v>2525</v>
      </c>
      <c r="C11" s="12">
        <v>185580</v>
      </c>
      <c r="D11" s="12">
        <v>12</v>
      </c>
      <c r="E11" s="12">
        <v>840</v>
      </c>
      <c r="F11" s="12">
        <v>10</v>
      </c>
      <c r="G11" s="12"/>
      <c r="H11" s="12">
        <v>750</v>
      </c>
      <c r="I11" s="12">
        <v>420</v>
      </c>
      <c r="J11" s="12">
        <f t="shared" si="0"/>
        <v>2547</v>
      </c>
      <c r="K11" s="12">
        <f t="shared" si="1"/>
        <v>187590</v>
      </c>
      <c r="N11" s="39"/>
    </row>
    <row r="12" spans="1:14" ht="21" customHeight="1">
      <c r="A12" s="135" t="s">
        <v>36</v>
      </c>
      <c r="B12" s="13">
        <v>3446</v>
      </c>
      <c r="C12" s="13">
        <v>285210</v>
      </c>
      <c r="D12" s="13">
        <v>0</v>
      </c>
      <c r="E12" s="13">
        <v>0</v>
      </c>
      <c r="F12" s="13">
        <v>6</v>
      </c>
      <c r="G12" s="13"/>
      <c r="H12" s="13">
        <v>600</v>
      </c>
      <c r="I12" s="13">
        <v>7400</v>
      </c>
      <c r="J12" s="13">
        <f t="shared" si="0"/>
        <v>3452</v>
      </c>
      <c r="K12" s="13">
        <f t="shared" si="1"/>
        <v>293210</v>
      </c>
      <c r="N12" s="79"/>
    </row>
    <row r="13" spans="1:14" ht="24.75" customHeight="1">
      <c r="A13" s="136" t="s">
        <v>37</v>
      </c>
      <c r="B13" s="12">
        <v>1382</v>
      </c>
      <c r="C13" s="12">
        <v>103210</v>
      </c>
      <c r="D13" s="12">
        <v>230</v>
      </c>
      <c r="E13" s="12">
        <v>17550</v>
      </c>
      <c r="F13" s="12">
        <v>45</v>
      </c>
      <c r="G13" s="12"/>
      <c r="H13" s="12">
        <v>2250</v>
      </c>
      <c r="I13" s="12">
        <v>0</v>
      </c>
      <c r="J13" s="12">
        <f t="shared" si="0"/>
        <v>1657</v>
      </c>
      <c r="K13" s="12">
        <f t="shared" si="1"/>
        <v>123010</v>
      </c>
      <c r="N13" s="79"/>
    </row>
    <row r="14" spans="1:14" ht="23.25" customHeight="1">
      <c r="A14" s="137" t="s">
        <v>95</v>
      </c>
      <c r="B14" s="13">
        <v>1915</v>
      </c>
      <c r="C14" s="13">
        <v>120470</v>
      </c>
      <c r="D14" s="13">
        <v>24</v>
      </c>
      <c r="E14" s="13">
        <v>1920</v>
      </c>
      <c r="F14" s="13">
        <v>1048</v>
      </c>
      <c r="G14" s="13"/>
      <c r="H14" s="13">
        <v>76250</v>
      </c>
      <c r="I14" s="13">
        <v>0</v>
      </c>
      <c r="J14" s="13">
        <f t="shared" si="0"/>
        <v>2987</v>
      </c>
      <c r="K14" s="13">
        <f t="shared" si="1"/>
        <v>198640</v>
      </c>
      <c r="N14" s="79"/>
    </row>
    <row r="15" spans="1:14" ht="24.75" customHeight="1">
      <c r="A15" s="136" t="s">
        <v>94</v>
      </c>
      <c r="B15" s="12">
        <v>5362</v>
      </c>
      <c r="C15" s="12">
        <v>391975</v>
      </c>
      <c r="D15" s="12">
        <v>38</v>
      </c>
      <c r="E15" s="12">
        <v>3020</v>
      </c>
      <c r="F15" s="12">
        <v>0</v>
      </c>
      <c r="G15" s="12"/>
      <c r="H15" s="12">
        <v>0</v>
      </c>
      <c r="I15" s="12">
        <v>0</v>
      </c>
      <c r="J15" s="12">
        <f t="shared" si="0"/>
        <v>5400</v>
      </c>
      <c r="K15" s="12">
        <f t="shared" si="1"/>
        <v>394995</v>
      </c>
      <c r="N15" s="79"/>
    </row>
    <row r="16" spans="1:14" ht="24.75" customHeight="1">
      <c r="A16" s="135" t="s">
        <v>404</v>
      </c>
      <c r="B16" s="13">
        <v>305</v>
      </c>
      <c r="C16" s="13">
        <v>22390</v>
      </c>
      <c r="D16" s="13">
        <v>1378</v>
      </c>
      <c r="E16" s="13">
        <v>110480</v>
      </c>
      <c r="F16" s="13">
        <v>100</v>
      </c>
      <c r="G16" s="13"/>
      <c r="H16" s="13">
        <v>7500</v>
      </c>
      <c r="I16" s="13">
        <v>0</v>
      </c>
      <c r="J16" s="13">
        <f t="shared" si="0"/>
        <v>1783</v>
      </c>
      <c r="K16" s="13">
        <f t="shared" si="1"/>
        <v>140370</v>
      </c>
      <c r="N16" s="39"/>
    </row>
    <row r="17" spans="1:14" ht="24.75" customHeight="1">
      <c r="A17" s="184" t="s">
        <v>38</v>
      </c>
      <c r="B17" s="12">
        <v>3602</v>
      </c>
      <c r="C17" s="12">
        <v>235610</v>
      </c>
      <c r="D17" s="12">
        <v>0</v>
      </c>
      <c r="E17" s="12">
        <v>0</v>
      </c>
      <c r="F17" s="12">
        <v>0</v>
      </c>
      <c r="G17" s="12"/>
      <c r="H17" s="12">
        <v>0</v>
      </c>
      <c r="I17" s="12">
        <v>130000</v>
      </c>
      <c r="J17" s="12">
        <f t="shared" si="0"/>
        <v>3602</v>
      </c>
      <c r="K17" s="12">
        <f t="shared" si="1"/>
        <v>365610</v>
      </c>
      <c r="N17" s="39"/>
    </row>
    <row r="18" spans="1:14" ht="24.75" customHeight="1" thickBot="1">
      <c r="A18" s="34" t="s">
        <v>39</v>
      </c>
      <c r="B18" s="13">
        <v>1079</v>
      </c>
      <c r="C18" s="13">
        <v>94300</v>
      </c>
      <c r="D18" s="13">
        <v>12770</v>
      </c>
      <c r="E18" s="13">
        <v>972220</v>
      </c>
      <c r="F18" s="13">
        <v>0</v>
      </c>
      <c r="G18" s="13"/>
      <c r="H18" s="13">
        <v>0</v>
      </c>
      <c r="I18" s="13">
        <v>7040</v>
      </c>
      <c r="J18" s="13">
        <f t="shared" si="0"/>
        <v>13849</v>
      </c>
      <c r="K18" s="13">
        <f t="shared" si="1"/>
        <v>1073560</v>
      </c>
      <c r="N18" s="79"/>
    </row>
    <row r="19" spans="1:14" ht="24.75" customHeight="1" thickBot="1">
      <c r="A19" s="143" t="s">
        <v>2</v>
      </c>
      <c r="B19" s="18">
        <f>SUM(B6:B18)</f>
        <v>37492</v>
      </c>
      <c r="C19" s="18">
        <f aca="true" t="shared" si="2" ref="C19:K19">SUM(C6:C18)</f>
        <v>2672849</v>
      </c>
      <c r="D19" s="18">
        <f t="shared" si="2"/>
        <v>18256</v>
      </c>
      <c r="E19" s="18">
        <f t="shared" si="2"/>
        <v>1420790</v>
      </c>
      <c r="F19" s="18">
        <f t="shared" si="2"/>
        <v>9503</v>
      </c>
      <c r="G19" s="18">
        <f t="shared" si="2"/>
        <v>0</v>
      </c>
      <c r="H19" s="18">
        <f t="shared" si="2"/>
        <v>755545</v>
      </c>
      <c r="I19" s="18">
        <f t="shared" si="2"/>
        <v>702790</v>
      </c>
      <c r="J19" s="18">
        <f t="shared" si="2"/>
        <v>65251</v>
      </c>
      <c r="K19" s="18">
        <f t="shared" si="2"/>
        <v>5551974</v>
      </c>
      <c r="N19" s="79"/>
    </row>
    <row r="20" spans="1:14" ht="15.75" thickTop="1">
      <c r="A20" s="318"/>
      <c r="B20" s="318"/>
      <c r="C20" s="318"/>
      <c r="D20" s="318"/>
      <c r="E20" s="318"/>
      <c r="H20" s="10"/>
      <c r="I20" s="10"/>
      <c r="J20" s="10"/>
      <c r="K20" s="10"/>
      <c r="N20" s="39"/>
    </row>
  </sheetData>
  <sheetProtection/>
  <mergeCells count="10">
    <mergeCell ref="A2:K2"/>
    <mergeCell ref="A20:E20"/>
    <mergeCell ref="A3:B3"/>
    <mergeCell ref="B4:C4"/>
    <mergeCell ref="D4:E4"/>
    <mergeCell ref="F4:H4"/>
    <mergeCell ref="J4:K4"/>
    <mergeCell ref="A4:A5"/>
    <mergeCell ref="D3:F3"/>
    <mergeCell ref="J3:K3"/>
  </mergeCells>
  <printOptions/>
  <pageMargins left="1" right="1.65" top="1.28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P103"/>
  <sheetViews>
    <sheetView rightToLeft="1" zoomScalePageLayoutView="0" workbookViewId="0" topLeftCell="A63">
      <selection activeCell="O7" sqref="O7"/>
    </sheetView>
  </sheetViews>
  <sheetFormatPr defaultColWidth="9.140625" defaultRowHeight="15"/>
  <cols>
    <col min="1" max="1" width="8.140625" style="0" customWidth="1"/>
    <col min="2" max="2" width="9.00390625" style="0" customWidth="1"/>
    <col min="3" max="3" width="12.8515625" style="0" customWidth="1"/>
    <col min="4" max="4" width="10.7109375" style="0" customWidth="1"/>
    <col min="5" max="5" width="12.00390625" style="0" customWidth="1"/>
    <col min="6" max="6" width="10.00390625" style="0" customWidth="1"/>
    <col min="7" max="7" width="9.7109375" style="0" customWidth="1"/>
    <col min="8" max="8" width="9.57421875" style="0" customWidth="1"/>
    <col min="9" max="9" width="9.28125" style="0" customWidth="1"/>
    <col min="10" max="10" width="11.8515625" style="0" customWidth="1"/>
    <col min="11" max="12" width="14.28125" style="0" customWidth="1"/>
    <col min="13" max="13" width="12.28125" style="0" customWidth="1"/>
  </cols>
  <sheetData>
    <row r="2" spans="1:13" ht="23.25" customHeight="1">
      <c r="A2" s="307" t="s">
        <v>439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</row>
    <row r="3" spans="1:15" ht="25.5" customHeight="1">
      <c r="A3" s="304" t="s">
        <v>401</v>
      </c>
      <c r="B3" s="304"/>
      <c r="C3" s="109"/>
      <c r="D3" s="303" t="s">
        <v>59</v>
      </c>
      <c r="E3" s="303"/>
      <c r="F3" s="303"/>
      <c r="G3" s="303"/>
      <c r="H3" s="303"/>
      <c r="I3" s="303"/>
      <c r="J3" s="104"/>
      <c r="K3" s="305" t="s">
        <v>42</v>
      </c>
      <c r="L3" s="305"/>
      <c r="M3" s="305"/>
      <c r="O3" s="83"/>
    </row>
    <row r="4" spans="1:13" ht="19.5" customHeight="1">
      <c r="A4" s="325" t="s">
        <v>8</v>
      </c>
      <c r="B4" s="321" t="s">
        <v>160</v>
      </c>
      <c r="C4" s="321"/>
      <c r="D4" s="321" t="s">
        <v>161</v>
      </c>
      <c r="E4" s="321"/>
      <c r="F4" s="321" t="s">
        <v>162</v>
      </c>
      <c r="G4" s="321"/>
      <c r="H4" s="321" t="s">
        <v>163</v>
      </c>
      <c r="I4" s="321"/>
      <c r="J4" s="321" t="s">
        <v>164</v>
      </c>
      <c r="K4" s="321"/>
      <c r="L4" s="321" t="s">
        <v>165</v>
      </c>
      <c r="M4" s="321"/>
    </row>
    <row r="5" spans="1:13" ht="23.25" customHeight="1" thickBot="1">
      <c r="A5" s="326"/>
      <c r="B5" s="126" t="s">
        <v>24</v>
      </c>
      <c r="C5" s="126" t="s">
        <v>31</v>
      </c>
      <c r="D5" s="126" t="s">
        <v>24</v>
      </c>
      <c r="E5" s="126" t="s">
        <v>31</v>
      </c>
      <c r="F5" s="126" t="s">
        <v>24</v>
      </c>
      <c r="G5" s="126" t="s">
        <v>31</v>
      </c>
      <c r="H5" s="126" t="s">
        <v>24</v>
      </c>
      <c r="I5" s="126" t="s">
        <v>31</v>
      </c>
      <c r="J5" s="126" t="s">
        <v>24</v>
      </c>
      <c r="K5" s="126" t="s">
        <v>31</v>
      </c>
      <c r="L5" s="126" t="s">
        <v>24</v>
      </c>
      <c r="M5" s="126" t="s">
        <v>31</v>
      </c>
    </row>
    <row r="6" spans="1:13" ht="27.75" customHeight="1" thickTop="1">
      <c r="A6" s="34" t="s">
        <v>326</v>
      </c>
      <c r="B6" s="13">
        <v>8210</v>
      </c>
      <c r="C6" s="13">
        <v>53750</v>
      </c>
      <c r="D6" s="13">
        <v>825</v>
      </c>
      <c r="E6" s="13">
        <v>30900</v>
      </c>
      <c r="F6" s="13">
        <v>2200</v>
      </c>
      <c r="G6" s="13">
        <v>39000</v>
      </c>
      <c r="H6" s="13">
        <v>1750</v>
      </c>
      <c r="I6" s="13">
        <v>362500</v>
      </c>
      <c r="J6" s="13">
        <v>73780</v>
      </c>
      <c r="K6" s="13">
        <v>1779165</v>
      </c>
      <c r="L6" s="13">
        <f>B6+D6+F6+H6+J6</f>
        <v>86765</v>
      </c>
      <c r="M6" s="13">
        <f>C6+E6+G6+I6+K6</f>
        <v>2265315</v>
      </c>
    </row>
    <row r="7" spans="1:13" ht="26.25" customHeight="1">
      <c r="A7" s="184" t="s">
        <v>32</v>
      </c>
      <c r="B7" s="12">
        <v>9915</v>
      </c>
      <c r="C7" s="12">
        <v>655730</v>
      </c>
      <c r="D7" s="12">
        <v>5590</v>
      </c>
      <c r="E7" s="12">
        <v>419150</v>
      </c>
      <c r="F7" s="12">
        <v>370</v>
      </c>
      <c r="G7" s="12">
        <v>20010</v>
      </c>
      <c r="H7" s="12">
        <v>0</v>
      </c>
      <c r="I7" s="12">
        <v>0</v>
      </c>
      <c r="J7" s="12">
        <v>91479</v>
      </c>
      <c r="K7" s="12">
        <v>3674975</v>
      </c>
      <c r="L7" s="12">
        <f aca="true" t="shared" si="0" ref="L7:L18">B7+D7+F7+H7+J7</f>
        <v>107354</v>
      </c>
      <c r="M7" s="12">
        <f aca="true" t="shared" si="1" ref="M7:M18">C7+E7+G7+I7+K7</f>
        <v>4769865</v>
      </c>
    </row>
    <row r="8" spans="1:13" ht="27.75" customHeight="1">
      <c r="A8" s="34" t="s">
        <v>33</v>
      </c>
      <c r="B8" s="13">
        <v>26741</v>
      </c>
      <c r="C8" s="13">
        <v>76223</v>
      </c>
      <c r="D8" s="13">
        <v>930</v>
      </c>
      <c r="E8" s="13">
        <v>126000</v>
      </c>
      <c r="F8" s="13">
        <v>2775</v>
      </c>
      <c r="G8" s="13">
        <v>24695</v>
      </c>
      <c r="H8" s="13">
        <v>781</v>
      </c>
      <c r="I8" s="13">
        <v>23430</v>
      </c>
      <c r="J8" s="13">
        <v>126654</v>
      </c>
      <c r="K8" s="13">
        <v>3351330</v>
      </c>
      <c r="L8" s="13">
        <f t="shared" si="0"/>
        <v>157881</v>
      </c>
      <c r="M8" s="13">
        <f t="shared" si="1"/>
        <v>3601678</v>
      </c>
    </row>
    <row r="9" spans="1:13" ht="24.75" customHeight="1">
      <c r="A9" s="184" t="s">
        <v>327</v>
      </c>
      <c r="B9" s="12">
        <v>18039</v>
      </c>
      <c r="C9" s="12">
        <v>44257</v>
      </c>
      <c r="D9" s="12">
        <v>900</v>
      </c>
      <c r="E9" s="12">
        <v>81000</v>
      </c>
      <c r="F9" s="12">
        <v>300</v>
      </c>
      <c r="G9" s="12">
        <v>75000</v>
      </c>
      <c r="H9" s="12">
        <v>0</v>
      </c>
      <c r="I9" s="12">
        <v>0</v>
      </c>
      <c r="J9" s="12">
        <v>123109</v>
      </c>
      <c r="K9" s="12">
        <v>3524091</v>
      </c>
      <c r="L9" s="12">
        <f t="shared" si="0"/>
        <v>142348</v>
      </c>
      <c r="M9" s="12">
        <f t="shared" si="1"/>
        <v>3724348</v>
      </c>
    </row>
    <row r="10" spans="1:13" ht="27" customHeight="1">
      <c r="A10" s="34" t="s">
        <v>34</v>
      </c>
      <c r="B10" s="13">
        <v>58933</v>
      </c>
      <c r="C10" s="13">
        <v>282205</v>
      </c>
      <c r="D10" s="13">
        <v>0</v>
      </c>
      <c r="E10" s="13">
        <v>0</v>
      </c>
      <c r="F10" s="13">
        <v>69682</v>
      </c>
      <c r="G10" s="13">
        <v>3574050</v>
      </c>
      <c r="H10" s="13">
        <v>0</v>
      </c>
      <c r="I10" s="13">
        <v>0</v>
      </c>
      <c r="J10" s="13">
        <v>187677</v>
      </c>
      <c r="K10" s="13">
        <v>4045710</v>
      </c>
      <c r="L10" s="13">
        <f t="shared" si="0"/>
        <v>316292</v>
      </c>
      <c r="M10" s="13">
        <f t="shared" si="1"/>
        <v>7901965</v>
      </c>
    </row>
    <row r="11" spans="1:13" ht="27" customHeight="1">
      <c r="A11" s="184" t="s">
        <v>35</v>
      </c>
      <c r="B11" s="12">
        <v>7615</v>
      </c>
      <c r="C11" s="12">
        <v>50486</v>
      </c>
      <c r="D11" s="12">
        <v>0</v>
      </c>
      <c r="E11" s="12">
        <v>0</v>
      </c>
      <c r="F11" s="12">
        <v>1690</v>
      </c>
      <c r="G11" s="12">
        <v>359700</v>
      </c>
      <c r="H11" s="12">
        <v>17524</v>
      </c>
      <c r="I11" s="12">
        <v>2102200</v>
      </c>
      <c r="J11" s="12">
        <v>45221</v>
      </c>
      <c r="K11" s="12">
        <v>574704</v>
      </c>
      <c r="L11" s="12">
        <f t="shared" si="0"/>
        <v>72050</v>
      </c>
      <c r="M11" s="12">
        <f t="shared" si="1"/>
        <v>3087090</v>
      </c>
    </row>
    <row r="12" spans="1:16" ht="27" customHeight="1">
      <c r="A12" s="34" t="s">
        <v>36</v>
      </c>
      <c r="B12" s="13">
        <v>4764</v>
      </c>
      <c r="C12" s="13">
        <v>12848</v>
      </c>
      <c r="D12" s="13">
        <v>0</v>
      </c>
      <c r="E12" s="13">
        <v>0</v>
      </c>
      <c r="F12" s="13">
        <v>2400</v>
      </c>
      <c r="G12" s="13">
        <v>268000</v>
      </c>
      <c r="H12" s="13">
        <v>4552</v>
      </c>
      <c r="I12" s="13">
        <v>464140</v>
      </c>
      <c r="J12" s="13">
        <v>311805</v>
      </c>
      <c r="K12" s="13">
        <v>7982270</v>
      </c>
      <c r="L12" s="13">
        <f t="shared" si="0"/>
        <v>323521</v>
      </c>
      <c r="M12" s="13">
        <f t="shared" si="1"/>
        <v>8727258</v>
      </c>
      <c r="N12" t="s">
        <v>56</v>
      </c>
      <c r="P12" s="84"/>
    </row>
    <row r="13" spans="1:16" ht="28.5" customHeight="1">
      <c r="A13" s="184" t="s">
        <v>37</v>
      </c>
      <c r="B13" s="12">
        <v>7177</v>
      </c>
      <c r="C13" s="12">
        <v>14147</v>
      </c>
      <c r="D13" s="12">
        <v>474</v>
      </c>
      <c r="E13" s="12">
        <v>14465</v>
      </c>
      <c r="F13" s="12">
        <v>520</v>
      </c>
      <c r="G13" s="12">
        <v>21160</v>
      </c>
      <c r="H13" s="12">
        <v>160</v>
      </c>
      <c r="I13" s="12">
        <v>640</v>
      </c>
      <c r="J13" s="12">
        <v>44143</v>
      </c>
      <c r="K13" s="12">
        <v>1434279</v>
      </c>
      <c r="L13" s="12">
        <f t="shared" si="0"/>
        <v>52474</v>
      </c>
      <c r="M13" s="12">
        <f t="shared" si="1"/>
        <v>1484691</v>
      </c>
      <c r="P13" s="4"/>
    </row>
    <row r="14" spans="1:16" ht="28.5" customHeight="1">
      <c r="A14" s="34" t="s">
        <v>95</v>
      </c>
      <c r="B14" s="13">
        <v>650145</v>
      </c>
      <c r="C14" s="13">
        <v>1534145</v>
      </c>
      <c r="D14" s="13">
        <v>0</v>
      </c>
      <c r="E14" s="13">
        <v>0</v>
      </c>
      <c r="F14" s="13">
        <v>1530</v>
      </c>
      <c r="G14" s="13">
        <v>10500</v>
      </c>
      <c r="H14" s="13">
        <v>0</v>
      </c>
      <c r="I14" s="13">
        <v>0</v>
      </c>
      <c r="J14" s="13">
        <v>14790</v>
      </c>
      <c r="K14" s="13">
        <v>73060</v>
      </c>
      <c r="L14" s="13">
        <f t="shared" si="0"/>
        <v>666465</v>
      </c>
      <c r="M14" s="13">
        <f t="shared" si="1"/>
        <v>1617705</v>
      </c>
      <c r="P14" s="4"/>
    </row>
    <row r="15" spans="1:16" ht="25.5" customHeight="1">
      <c r="A15" s="184" t="s">
        <v>94</v>
      </c>
      <c r="B15" s="12">
        <v>7047</v>
      </c>
      <c r="C15" s="12">
        <v>34273</v>
      </c>
      <c r="D15" s="12">
        <v>75</v>
      </c>
      <c r="E15" s="12">
        <v>1875</v>
      </c>
      <c r="F15" s="12">
        <v>220</v>
      </c>
      <c r="G15" s="12">
        <v>41800</v>
      </c>
      <c r="H15" s="12">
        <v>395</v>
      </c>
      <c r="I15" s="12">
        <v>13740</v>
      </c>
      <c r="J15" s="12">
        <v>50102</v>
      </c>
      <c r="K15" s="12">
        <v>505428</v>
      </c>
      <c r="L15" s="12">
        <f t="shared" si="0"/>
        <v>57839</v>
      </c>
      <c r="M15" s="12">
        <f t="shared" si="1"/>
        <v>597116</v>
      </c>
      <c r="P15" s="4"/>
    </row>
    <row r="16" spans="1:16" ht="24.75" customHeight="1">
      <c r="A16" s="34" t="s">
        <v>404</v>
      </c>
      <c r="B16" s="13">
        <v>2450</v>
      </c>
      <c r="C16" s="13">
        <v>7350</v>
      </c>
      <c r="D16" s="13">
        <v>0</v>
      </c>
      <c r="E16" s="13">
        <v>0</v>
      </c>
      <c r="F16" s="13">
        <v>400</v>
      </c>
      <c r="G16" s="13">
        <v>16600</v>
      </c>
      <c r="H16" s="13">
        <v>140</v>
      </c>
      <c r="I16" s="13">
        <v>11200</v>
      </c>
      <c r="J16" s="13">
        <v>88510</v>
      </c>
      <c r="K16" s="13">
        <v>2104800</v>
      </c>
      <c r="L16" s="13">
        <f t="shared" si="0"/>
        <v>91500</v>
      </c>
      <c r="M16" s="13">
        <f t="shared" si="1"/>
        <v>2139950</v>
      </c>
      <c r="P16" s="4"/>
    </row>
    <row r="17" spans="1:16" ht="30" customHeight="1">
      <c r="A17" s="184" t="s">
        <v>38</v>
      </c>
      <c r="B17" s="12">
        <v>895</v>
      </c>
      <c r="C17" s="12">
        <v>10740</v>
      </c>
      <c r="D17" s="12">
        <v>440</v>
      </c>
      <c r="E17" s="12">
        <v>24200</v>
      </c>
      <c r="F17" s="12">
        <v>2658</v>
      </c>
      <c r="G17" s="12">
        <v>35735</v>
      </c>
      <c r="H17" s="12">
        <v>0</v>
      </c>
      <c r="I17" s="12">
        <v>0</v>
      </c>
      <c r="J17" s="12">
        <v>1965</v>
      </c>
      <c r="K17" s="12">
        <v>29995</v>
      </c>
      <c r="L17" s="12">
        <f t="shared" si="0"/>
        <v>5958</v>
      </c>
      <c r="M17" s="12">
        <f t="shared" si="1"/>
        <v>100670</v>
      </c>
      <c r="P17" s="4"/>
    </row>
    <row r="18" spans="1:13" ht="27" customHeight="1" thickBot="1">
      <c r="A18" s="34" t="s">
        <v>39</v>
      </c>
      <c r="B18" s="13">
        <v>999810</v>
      </c>
      <c r="C18" s="13">
        <v>7455540</v>
      </c>
      <c r="D18" s="13">
        <v>0</v>
      </c>
      <c r="E18" s="13">
        <v>0</v>
      </c>
      <c r="F18" s="13">
        <v>1100</v>
      </c>
      <c r="G18" s="13">
        <v>38500</v>
      </c>
      <c r="H18" s="13">
        <v>0</v>
      </c>
      <c r="I18" s="13">
        <v>0</v>
      </c>
      <c r="J18" s="13">
        <v>203954</v>
      </c>
      <c r="K18" s="13">
        <v>8307770</v>
      </c>
      <c r="L18" s="13">
        <f t="shared" si="0"/>
        <v>1204864</v>
      </c>
      <c r="M18" s="13">
        <f t="shared" si="1"/>
        <v>15801810</v>
      </c>
    </row>
    <row r="19" spans="1:13" ht="32.25" customHeight="1" thickBot="1">
      <c r="A19" s="226" t="s">
        <v>2</v>
      </c>
      <c r="B19" s="18">
        <f>SUM(B6:B18)</f>
        <v>1801741</v>
      </c>
      <c r="C19" s="18">
        <f aca="true" t="shared" si="2" ref="C19:M19">SUM(C6:C18)</f>
        <v>10231694</v>
      </c>
      <c r="D19" s="18">
        <f t="shared" si="2"/>
        <v>9234</v>
      </c>
      <c r="E19" s="18">
        <f t="shared" si="2"/>
        <v>697590</v>
      </c>
      <c r="F19" s="18">
        <f t="shared" si="2"/>
        <v>85845</v>
      </c>
      <c r="G19" s="18">
        <f t="shared" si="2"/>
        <v>4524750</v>
      </c>
      <c r="H19" s="18">
        <f t="shared" si="2"/>
        <v>25302</v>
      </c>
      <c r="I19" s="18">
        <f t="shared" si="2"/>
        <v>2977850</v>
      </c>
      <c r="J19" s="18">
        <f t="shared" si="2"/>
        <v>1363189</v>
      </c>
      <c r="K19" s="18">
        <f t="shared" si="2"/>
        <v>37387577</v>
      </c>
      <c r="L19" s="18">
        <f t="shared" si="2"/>
        <v>3285311</v>
      </c>
      <c r="M19" s="18">
        <f t="shared" si="2"/>
        <v>55819461</v>
      </c>
    </row>
    <row r="20" ht="15.75" thickTop="1">
      <c r="J20" s="7"/>
    </row>
    <row r="21" spans="1:11" ht="24.75" customHeight="1">
      <c r="A21" s="307" t="s">
        <v>442</v>
      </c>
      <c r="B21" s="307"/>
      <c r="C21" s="307"/>
      <c r="D21" s="307"/>
      <c r="E21" s="307"/>
      <c r="F21" s="307"/>
      <c r="G21" s="307"/>
      <c r="H21" s="307"/>
      <c r="I21" s="307"/>
      <c r="J21" s="307"/>
      <c r="K21" s="307"/>
    </row>
    <row r="22" spans="1:11" ht="24.75" customHeight="1">
      <c r="A22" s="327" t="s">
        <v>425</v>
      </c>
      <c r="B22" s="327"/>
      <c r="C22" s="104"/>
      <c r="D22" s="104"/>
      <c r="E22" s="303" t="s">
        <v>59</v>
      </c>
      <c r="F22" s="303"/>
      <c r="G22" s="303"/>
      <c r="H22" s="104"/>
      <c r="I22" s="305" t="s">
        <v>47</v>
      </c>
      <c r="J22" s="305"/>
      <c r="K22" s="305"/>
    </row>
    <row r="23" spans="1:11" ht="24.75" customHeight="1">
      <c r="A23" s="310" t="s">
        <v>8</v>
      </c>
      <c r="B23" s="310" t="s">
        <v>166</v>
      </c>
      <c r="C23" s="310"/>
      <c r="D23" s="310" t="s">
        <v>167</v>
      </c>
      <c r="E23" s="310"/>
      <c r="F23" s="310" t="s">
        <v>168</v>
      </c>
      <c r="G23" s="310"/>
      <c r="H23" s="310" t="s">
        <v>169</v>
      </c>
      <c r="I23" s="310"/>
      <c r="J23" s="310" t="s">
        <v>170</v>
      </c>
      <c r="K23" s="310"/>
    </row>
    <row r="24" spans="1:11" ht="24.75" customHeight="1" thickBot="1">
      <c r="A24" s="311"/>
      <c r="B24" s="146" t="s">
        <v>3</v>
      </c>
      <c r="C24" s="146" t="s">
        <v>31</v>
      </c>
      <c r="D24" s="146" t="s">
        <v>3</v>
      </c>
      <c r="E24" s="146" t="s">
        <v>31</v>
      </c>
      <c r="F24" s="146" t="s">
        <v>3</v>
      </c>
      <c r="G24" s="146" t="s">
        <v>31</v>
      </c>
      <c r="H24" s="146" t="s">
        <v>3</v>
      </c>
      <c r="I24" s="146" t="s">
        <v>31</v>
      </c>
      <c r="J24" s="146" t="s">
        <v>3</v>
      </c>
      <c r="K24" s="146" t="s">
        <v>31</v>
      </c>
    </row>
    <row r="25" spans="1:11" ht="24.75" customHeight="1" thickTop="1">
      <c r="A25" s="137" t="s">
        <v>326</v>
      </c>
      <c r="B25" s="13">
        <v>193</v>
      </c>
      <c r="C25" s="13">
        <v>6120</v>
      </c>
      <c r="D25" s="13">
        <v>973</v>
      </c>
      <c r="E25" s="13">
        <v>65435</v>
      </c>
      <c r="F25" s="13">
        <v>116</v>
      </c>
      <c r="G25" s="13">
        <v>19305</v>
      </c>
      <c r="H25" s="13">
        <v>4</v>
      </c>
      <c r="I25" s="13">
        <v>850</v>
      </c>
      <c r="J25" s="13">
        <v>842</v>
      </c>
      <c r="K25" s="13">
        <v>2421</v>
      </c>
    </row>
    <row r="26" spans="1:11" ht="24.75" customHeight="1">
      <c r="A26" s="183" t="s">
        <v>32</v>
      </c>
      <c r="B26" s="12">
        <v>176</v>
      </c>
      <c r="C26" s="12">
        <v>15505</v>
      </c>
      <c r="D26" s="12">
        <v>1185</v>
      </c>
      <c r="E26" s="12">
        <v>718010</v>
      </c>
      <c r="F26" s="12">
        <v>4838</v>
      </c>
      <c r="G26" s="12">
        <v>725700</v>
      </c>
      <c r="H26" s="12">
        <v>4</v>
      </c>
      <c r="I26" s="12">
        <v>800</v>
      </c>
      <c r="J26" s="12">
        <v>185</v>
      </c>
      <c r="K26" s="12">
        <v>743</v>
      </c>
    </row>
    <row r="27" spans="1:11" ht="24.75" customHeight="1">
      <c r="A27" s="137" t="s">
        <v>33</v>
      </c>
      <c r="B27" s="13">
        <v>383</v>
      </c>
      <c r="C27" s="13">
        <v>4754</v>
      </c>
      <c r="D27" s="13">
        <v>3085</v>
      </c>
      <c r="E27" s="13">
        <v>193398</v>
      </c>
      <c r="F27" s="13">
        <v>673</v>
      </c>
      <c r="G27" s="13">
        <v>100950</v>
      </c>
      <c r="H27" s="13">
        <v>9</v>
      </c>
      <c r="I27" s="13">
        <v>2050</v>
      </c>
      <c r="J27" s="13">
        <v>1857</v>
      </c>
      <c r="K27" s="13">
        <v>11835</v>
      </c>
    </row>
    <row r="28" spans="1:11" ht="24.75" customHeight="1">
      <c r="A28" s="183" t="s">
        <v>327</v>
      </c>
      <c r="B28" s="12">
        <v>385</v>
      </c>
      <c r="C28" s="12">
        <v>3846</v>
      </c>
      <c r="D28" s="12">
        <v>1720</v>
      </c>
      <c r="E28" s="12">
        <v>293382</v>
      </c>
      <c r="F28" s="12">
        <v>302</v>
      </c>
      <c r="G28" s="12">
        <v>39435</v>
      </c>
      <c r="H28" s="12">
        <v>0</v>
      </c>
      <c r="I28" s="12">
        <v>0</v>
      </c>
      <c r="J28" s="12">
        <v>864</v>
      </c>
      <c r="K28" s="12">
        <v>4723</v>
      </c>
    </row>
    <row r="29" spans="1:11" ht="24.75" customHeight="1">
      <c r="A29" s="137" t="s">
        <v>34</v>
      </c>
      <c r="B29" s="13">
        <v>44</v>
      </c>
      <c r="C29" s="13">
        <v>2375</v>
      </c>
      <c r="D29" s="13">
        <v>10744</v>
      </c>
      <c r="E29" s="13">
        <v>523895</v>
      </c>
      <c r="F29" s="13">
        <v>149</v>
      </c>
      <c r="G29" s="13">
        <v>21700</v>
      </c>
      <c r="H29" s="13">
        <v>159</v>
      </c>
      <c r="I29" s="13">
        <v>24600</v>
      </c>
      <c r="J29" s="13">
        <v>839</v>
      </c>
      <c r="K29" s="13">
        <v>4666</v>
      </c>
    </row>
    <row r="30" spans="1:11" ht="24.75" customHeight="1">
      <c r="A30" s="183" t="s">
        <v>35</v>
      </c>
      <c r="B30" s="12">
        <v>113</v>
      </c>
      <c r="C30" s="12">
        <v>2275</v>
      </c>
      <c r="D30" s="12">
        <v>742</v>
      </c>
      <c r="E30" s="12">
        <v>35300</v>
      </c>
      <c r="F30" s="12">
        <v>17</v>
      </c>
      <c r="G30" s="12">
        <v>4290</v>
      </c>
      <c r="H30" s="12">
        <v>164</v>
      </c>
      <c r="I30" s="12">
        <v>29360</v>
      </c>
      <c r="J30" s="12">
        <v>963</v>
      </c>
      <c r="K30" s="12">
        <v>6781</v>
      </c>
    </row>
    <row r="31" spans="1:11" ht="24.75" customHeight="1">
      <c r="A31" s="137" t="s">
        <v>36</v>
      </c>
      <c r="B31" s="13">
        <v>2</v>
      </c>
      <c r="C31" s="13">
        <v>160</v>
      </c>
      <c r="D31" s="13">
        <v>229</v>
      </c>
      <c r="E31" s="13">
        <v>21775</v>
      </c>
      <c r="F31" s="13">
        <v>95</v>
      </c>
      <c r="G31" s="13">
        <v>18135</v>
      </c>
      <c r="H31" s="13">
        <v>3044</v>
      </c>
      <c r="I31" s="13">
        <v>547920</v>
      </c>
      <c r="J31" s="13">
        <v>148</v>
      </c>
      <c r="K31" s="13">
        <v>740</v>
      </c>
    </row>
    <row r="32" spans="1:11" ht="24.75" customHeight="1">
      <c r="A32" s="183" t="s">
        <v>37</v>
      </c>
      <c r="B32" s="12">
        <v>11</v>
      </c>
      <c r="C32" s="12">
        <v>113</v>
      </c>
      <c r="D32" s="12">
        <v>572</v>
      </c>
      <c r="E32" s="12">
        <v>101020</v>
      </c>
      <c r="F32" s="12">
        <v>12</v>
      </c>
      <c r="G32" s="12">
        <v>1360</v>
      </c>
      <c r="H32" s="12">
        <v>57</v>
      </c>
      <c r="I32" s="12">
        <v>8990</v>
      </c>
      <c r="J32" s="12">
        <v>210</v>
      </c>
      <c r="K32" s="12">
        <v>950</v>
      </c>
    </row>
    <row r="33" spans="1:11" ht="24.75" customHeight="1">
      <c r="A33" s="137" t="s">
        <v>95</v>
      </c>
      <c r="B33" s="13">
        <v>232</v>
      </c>
      <c r="C33" s="13">
        <v>1111</v>
      </c>
      <c r="D33" s="13">
        <v>354</v>
      </c>
      <c r="E33" s="13">
        <v>19794</v>
      </c>
      <c r="F33" s="13">
        <v>41</v>
      </c>
      <c r="G33" s="13">
        <v>10300</v>
      </c>
      <c r="H33" s="13">
        <v>74</v>
      </c>
      <c r="I33" s="13">
        <v>12930</v>
      </c>
      <c r="J33" s="13">
        <v>413</v>
      </c>
      <c r="K33" s="13">
        <v>1871</v>
      </c>
    </row>
    <row r="34" spans="1:11" ht="24.75" customHeight="1">
      <c r="A34" s="183" t="s">
        <v>94</v>
      </c>
      <c r="B34" s="12">
        <v>423</v>
      </c>
      <c r="C34" s="12">
        <v>6555</v>
      </c>
      <c r="D34" s="12">
        <v>1175</v>
      </c>
      <c r="E34" s="12">
        <v>7191</v>
      </c>
      <c r="F34" s="12">
        <v>16</v>
      </c>
      <c r="G34" s="12">
        <v>2800</v>
      </c>
      <c r="H34" s="12">
        <v>389</v>
      </c>
      <c r="I34" s="12">
        <v>44320</v>
      </c>
      <c r="J34" s="12">
        <v>1172</v>
      </c>
      <c r="K34" s="12">
        <v>6832</v>
      </c>
    </row>
    <row r="35" spans="1:11" ht="24.75" customHeight="1">
      <c r="A35" s="137" t="s">
        <v>404</v>
      </c>
      <c r="B35" s="13">
        <v>69</v>
      </c>
      <c r="C35" s="13">
        <v>1207</v>
      </c>
      <c r="D35" s="13">
        <v>190</v>
      </c>
      <c r="E35" s="13">
        <v>4455</v>
      </c>
      <c r="F35" s="13">
        <v>8</v>
      </c>
      <c r="G35" s="13">
        <v>960</v>
      </c>
      <c r="H35" s="13">
        <v>32</v>
      </c>
      <c r="I35" s="13">
        <v>3280</v>
      </c>
      <c r="J35" s="13">
        <v>102</v>
      </c>
      <c r="K35" s="13">
        <v>480</v>
      </c>
    </row>
    <row r="36" spans="1:11" ht="24.75" customHeight="1">
      <c r="A36" s="184" t="s">
        <v>38</v>
      </c>
      <c r="B36" s="12">
        <v>0</v>
      </c>
      <c r="C36" s="12">
        <v>0</v>
      </c>
      <c r="D36" s="12">
        <v>151</v>
      </c>
      <c r="E36" s="12">
        <v>3035</v>
      </c>
      <c r="F36" s="12">
        <v>288</v>
      </c>
      <c r="G36" s="12">
        <v>20520</v>
      </c>
      <c r="H36" s="12">
        <v>42</v>
      </c>
      <c r="I36" s="12">
        <v>1680</v>
      </c>
      <c r="J36" s="12">
        <v>236</v>
      </c>
      <c r="K36" s="12">
        <v>1728</v>
      </c>
    </row>
    <row r="37" spans="1:11" ht="24.75" customHeight="1" thickBot="1">
      <c r="A37" s="34" t="s">
        <v>39</v>
      </c>
      <c r="B37" s="13">
        <v>1004</v>
      </c>
      <c r="C37" s="13">
        <v>25544</v>
      </c>
      <c r="D37" s="13">
        <v>7284</v>
      </c>
      <c r="E37" s="13">
        <v>1223112</v>
      </c>
      <c r="F37" s="13">
        <v>2</v>
      </c>
      <c r="G37" s="13">
        <v>600</v>
      </c>
      <c r="H37" s="13">
        <v>410</v>
      </c>
      <c r="I37" s="13">
        <v>48145</v>
      </c>
      <c r="J37" s="13">
        <v>1465</v>
      </c>
      <c r="K37" s="13">
        <v>9239</v>
      </c>
    </row>
    <row r="38" spans="1:11" ht="24.75" customHeight="1" thickBot="1">
      <c r="A38" s="143" t="s">
        <v>2</v>
      </c>
      <c r="B38" s="18">
        <f>SUM(B25:B37)</f>
        <v>3035</v>
      </c>
      <c r="C38" s="18">
        <f aca="true" t="shared" si="3" ref="C38:K38">SUM(C25:C37)</f>
        <v>69565</v>
      </c>
      <c r="D38" s="18">
        <f t="shared" si="3"/>
        <v>28404</v>
      </c>
      <c r="E38" s="18">
        <f t="shared" si="3"/>
        <v>3209802</v>
      </c>
      <c r="F38" s="18">
        <f t="shared" si="3"/>
        <v>6557</v>
      </c>
      <c r="G38" s="18">
        <f t="shared" si="3"/>
        <v>966055</v>
      </c>
      <c r="H38" s="18">
        <f t="shared" si="3"/>
        <v>4388</v>
      </c>
      <c r="I38" s="18">
        <f t="shared" si="3"/>
        <v>724925</v>
      </c>
      <c r="J38" s="18">
        <f t="shared" si="3"/>
        <v>9296</v>
      </c>
      <c r="K38" s="18">
        <f t="shared" si="3"/>
        <v>53009</v>
      </c>
    </row>
    <row r="39" ht="15.75" thickTop="1">
      <c r="J39" s="7"/>
    </row>
    <row r="40" spans="1:10" ht="15">
      <c r="A40" s="25"/>
      <c r="B40" s="25"/>
      <c r="C40" s="25"/>
      <c r="D40" s="25"/>
      <c r="E40" s="25"/>
      <c r="F40" s="25"/>
      <c r="J40" s="7"/>
    </row>
    <row r="41" ht="15" customHeight="1">
      <c r="J41" s="7"/>
    </row>
    <row r="42" spans="1:10" ht="24.75" customHeight="1">
      <c r="A42" s="307" t="s">
        <v>439</v>
      </c>
      <c r="B42" s="307"/>
      <c r="C42" s="307"/>
      <c r="D42" s="307"/>
      <c r="E42" s="307"/>
      <c r="F42" s="307"/>
      <c r="G42" s="307"/>
      <c r="H42" s="307"/>
      <c r="I42" s="307"/>
      <c r="J42" s="307"/>
    </row>
    <row r="43" spans="1:10" ht="24.75" customHeight="1">
      <c r="A43" s="324" t="s">
        <v>425</v>
      </c>
      <c r="B43" s="324"/>
      <c r="C43" s="109"/>
      <c r="D43" s="303" t="s">
        <v>59</v>
      </c>
      <c r="E43" s="303"/>
      <c r="F43" s="303"/>
      <c r="G43" s="109"/>
      <c r="H43" s="305" t="s">
        <v>47</v>
      </c>
      <c r="I43" s="305"/>
      <c r="J43" s="305"/>
    </row>
    <row r="44" spans="1:10" ht="24.75" customHeight="1">
      <c r="A44" s="321" t="s">
        <v>8</v>
      </c>
      <c r="B44" s="310" t="s">
        <v>171</v>
      </c>
      <c r="C44" s="310"/>
      <c r="D44" s="310" t="s">
        <v>172</v>
      </c>
      <c r="E44" s="310"/>
      <c r="F44" s="310" t="s">
        <v>402</v>
      </c>
      <c r="G44" s="310"/>
      <c r="H44" s="329" t="s">
        <v>417</v>
      </c>
      <c r="I44" s="329"/>
      <c r="J44" s="227" t="s">
        <v>416</v>
      </c>
    </row>
    <row r="45" spans="1:10" ht="24.75" customHeight="1" thickBot="1">
      <c r="A45" s="316"/>
      <c r="B45" s="146" t="s">
        <v>3</v>
      </c>
      <c r="C45" s="146" t="s">
        <v>31</v>
      </c>
      <c r="D45" s="146" t="s">
        <v>3</v>
      </c>
      <c r="E45" s="146" t="s">
        <v>31</v>
      </c>
      <c r="F45" s="146" t="s">
        <v>3</v>
      </c>
      <c r="G45" s="146" t="s">
        <v>31</v>
      </c>
      <c r="H45" s="146" t="s">
        <v>3</v>
      </c>
      <c r="I45" s="146" t="s">
        <v>31</v>
      </c>
      <c r="J45" s="208" t="s">
        <v>89</v>
      </c>
    </row>
    <row r="46" spans="1:10" ht="24.75" customHeight="1" thickTop="1">
      <c r="A46" s="137" t="s">
        <v>326</v>
      </c>
      <c r="B46" s="13">
        <v>200</v>
      </c>
      <c r="C46" s="13">
        <v>11470</v>
      </c>
      <c r="D46" s="13">
        <v>289</v>
      </c>
      <c r="E46" s="13">
        <v>17925</v>
      </c>
      <c r="F46" s="13">
        <v>10</v>
      </c>
      <c r="G46" s="13">
        <v>100</v>
      </c>
      <c r="H46" s="13">
        <v>4813</v>
      </c>
      <c r="I46" s="13">
        <v>76035</v>
      </c>
      <c r="J46" s="13">
        <v>530840</v>
      </c>
    </row>
    <row r="47" spans="1:10" ht="24.75" customHeight="1">
      <c r="A47" s="183" t="s">
        <v>32</v>
      </c>
      <c r="B47" s="12">
        <v>139</v>
      </c>
      <c r="C47" s="12">
        <v>6865</v>
      </c>
      <c r="D47" s="12">
        <v>120</v>
      </c>
      <c r="E47" s="12">
        <v>8170</v>
      </c>
      <c r="F47" s="12">
        <v>0</v>
      </c>
      <c r="G47" s="12">
        <v>0</v>
      </c>
      <c r="H47" s="12">
        <v>1454</v>
      </c>
      <c r="I47" s="12">
        <v>131540</v>
      </c>
      <c r="J47" s="12">
        <v>274650</v>
      </c>
    </row>
    <row r="48" spans="1:10" ht="24.75" customHeight="1">
      <c r="A48" s="137" t="s">
        <v>33</v>
      </c>
      <c r="B48" s="13">
        <v>1303</v>
      </c>
      <c r="C48" s="13">
        <v>39246</v>
      </c>
      <c r="D48" s="13">
        <v>662</v>
      </c>
      <c r="E48" s="13">
        <v>42507</v>
      </c>
      <c r="F48" s="13">
        <v>0</v>
      </c>
      <c r="G48" s="13">
        <v>0</v>
      </c>
      <c r="H48" s="13">
        <v>1936</v>
      </c>
      <c r="I48" s="13">
        <v>36667</v>
      </c>
      <c r="J48" s="13">
        <v>1690050</v>
      </c>
    </row>
    <row r="49" spans="1:10" ht="24.75" customHeight="1">
      <c r="A49" s="183" t="s">
        <v>327</v>
      </c>
      <c r="B49" s="12">
        <v>560</v>
      </c>
      <c r="C49" s="12">
        <v>49261</v>
      </c>
      <c r="D49" s="12">
        <v>318</v>
      </c>
      <c r="E49" s="12">
        <v>28459</v>
      </c>
      <c r="F49" s="12">
        <v>0</v>
      </c>
      <c r="G49" s="12">
        <v>0</v>
      </c>
      <c r="H49" s="12">
        <v>1447</v>
      </c>
      <c r="I49" s="12">
        <v>57265</v>
      </c>
      <c r="J49" s="12">
        <v>3050620</v>
      </c>
    </row>
    <row r="50" spans="1:10" ht="24.75" customHeight="1">
      <c r="A50" s="137" t="s">
        <v>34</v>
      </c>
      <c r="B50" s="13">
        <v>707</v>
      </c>
      <c r="C50" s="13">
        <v>23685</v>
      </c>
      <c r="D50" s="13">
        <v>334</v>
      </c>
      <c r="E50" s="13">
        <v>19270</v>
      </c>
      <c r="F50" s="13">
        <v>0</v>
      </c>
      <c r="G50" s="13">
        <v>0</v>
      </c>
      <c r="H50" s="13">
        <v>655</v>
      </c>
      <c r="I50" s="13">
        <v>7083</v>
      </c>
      <c r="J50" s="13">
        <v>390815</v>
      </c>
    </row>
    <row r="51" spans="1:10" ht="24.75" customHeight="1">
      <c r="A51" s="183" t="s">
        <v>35</v>
      </c>
      <c r="B51" s="12">
        <v>258</v>
      </c>
      <c r="C51" s="12">
        <v>19050</v>
      </c>
      <c r="D51" s="12">
        <v>99</v>
      </c>
      <c r="E51" s="12">
        <v>6530</v>
      </c>
      <c r="F51" s="12">
        <v>0</v>
      </c>
      <c r="G51" s="12">
        <v>0</v>
      </c>
      <c r="H51" s="12">
        <v>1048</v>
      </c>
      <c r="I51" s="12">
        <v>15013</v>
      </c>
      <c r="J51" s="12">
        <v>2581364</v>
      </c>
    </row>
    <row r="52" spans="1:10" ht="24.75" customHeight="1">
      <c r="A52" s="137" t="s">
        <v>36</v>
      </c>
      <c r="B52" s="13">
        <v>137</v>
      </c>
      <c r="C52" s="13">
        <v>9325</v>
      </c>
      <c r="D52" s="13">
        <v>77</v>
      </c>
      <c r="E52" s="13">
        <v>7555</v>
      </c>
      <c r="F52" s="13">
        <v>0</v>
      </c>
      <c r="G52" s="13">
        <v>0</v>
      </c>
      <c r="H52" s="13">
        <v>0</v>
      </c>
      <c r="I52" s="13">
        <v>0</v>
      </c>
      <c r="J52" s="13">
        <v>385009</v>
      </c>
    </row>
    <row r="53" spans="1:10" ht="24.75" customHeight="1">
      <c r="A53" s="183" t="s">
        <v>37</v>
      </c>
      <c r="B53" s="12">
        <v>131</v>
      </c>
      <c r="C53" s="12">
        <v>3405</v>
      </c>
      <c r="D53" s="12">
        <v>36</v>
      </c>
      <c r="E53" s="12">
        <v>2160</v>
      </c>
      <c r="F53" s="12">
        <v>0</v>
      </c>
      <c r="G53" s="12">
        <v>0</v>
      </c>
      <c r="H53" s="12">
        <v>273</v>
      </c>
      <c r="I53" s="12">
        <v>3398</v>
      </c>
      <c r="J53" s="12">
        <v>136600</v>
      </c>
    </row>
    <row r="54" spans="1:10" ht="24.75" customHeight="1">
      <c r="A54" s="137" t="s">
        <v>95</v>
      </c>
      <c r="B54" s="13">
        <v>241</v>
      </c>
      <c r="C54" s="13">
        <v>9038</v>
      </c>
      <c r="D54" s="13">
        <v>222</v>
      </c>
      <c r="E54" s="13">
        <v>14385</v>
      </c>
      <c r="F54" s="13">
        <v>0</v>
      </c>
      <c r="G54" s="13">
        <v>0</v>
      </c>
      <c r="H54" s="13">
        <v>1952</v>
      </c>
      <c r="I54" s="13">
        <v>4802</v>
      </c>
      <c r="J54" s="13">
        <v>28050</v>
      </c>
    </row>
    <row r="55" spans="1:10" ht="24.75" customHeight="1">
      <c r="A55" s="183" t="s">
        <v>94</v>
      </c>
      <c r="B55" s="12">
        <v>423</v>
      </c>
      <c r="C55" s="12">
        <v>14375</v>
      </c>
      <c r="D55" s="12">
        <v>1047</v>
      </c>
      <c r="E55" s="12">
        <v>67960</v>
      </c>
      <c r="F55" s="12">
        <v>0</v>
      </c>
      <c r="G55" s="12">
        <v>0</v>
      </c>
      <c r="H55" s="12">
        <v>12</v>
      </c>
      <c r="I55" s="12">
        <v>48</v>
      </c>
      <c r="J55" s="12">
        <v>0</v>
      </c>
    </row>
    <row r="56" spans="1:10" ht="24.75" customHeight="1">
      <c r="A56" s="137" t="s">
        <v>404</v>
      </c>
      <c r="B56" s="13">
        <v>81</v>
      </c>
      <c r="C56" s="13">
        <v>1740</v>
      </c>
      <c r="D56" s="13">
        <v>35</v>
      </c>
      <c r="E56" s="13">
        <v>1740</v>
      </c>
      <c r="F56" s="13">
        <v>0</v>
      </c>
      <c r="G56" s="13">
        <v>0</v>
      </c>
      <c r="H56" s="13">
        <v>294</v>
      </c>
      <c r="I56" s="13">
        <v>6630</v>
      </c>
      <c r="J56" s="13">
        <v>80000</v>
      </c>
    </row>
    <row r="57" spans="1:10" ht="24.75" customHeight="1">
      <c r="A57" s="184" t="s">
        <v>38</v>
      </c>
      <c r="B57" s="12">
        <v>117</v>
      </c>
      <c r="C57" s="12">
        <v>12350</v>
      </c>
      <c r="D57" s="12">
        <v>26</v>
      </c>
      <c r="E57" s="12">
        <v>2980</v>
      </c>
      <c r="F57" s="12">
        <v>0</v>
      </c>
      <c r="G57" s="12">
        <v>0</v>
      </c>
      <c r="H57" s="12">
        <v>0</v>
      </c>
      <c r="I57" s="12">
        <v>0</v>
      </c>
      <c r="J57" s="12">
        <v>470000</v>
      </c>
    </row>
    <row r="58" spans="1:10" ht="24.75" customHeight="1" thickBot="1">
      <c r="A58" s="34" t="s">
        <v>39</v>
      </c>
      <c r="B58" s="13">
        <v>1038</v>
      </c>
      <c r="C58" s="13">
        <v>35185</v>
      </c>
      <c r="D58" s="13">
        <v>503</v>
      </c>
      <c r="E58" s="13">
        <v>36500</v>
      </c>
      <c r="F58" s="13">
        <v>0</v>
      </c>
      <c r="G58" s="13">
        <v>0</v>
      </c>
      <c r="H58" s="13">
        <v>5267</v>
      </c>
      <c r="I58" s="13">
        <v>69563</v>
      </c>
      <c r="J58" s="13">
        <v>3339606</v>
      </c>
    </row>
    <row r="59" spans="1:10" ht="24.75" customHeight="1" thickBot="1">
      <c r="A59" s="143" t="s">
        <v>2</v>
      </c>
      <c r="B59" s="18">
        <f>SUM(B46:B58)</f>
        <v>5335</v>
      </c>
      <c r="C59" s="18">
        <f aca="true" t="shared" si="4" ref="C59:J59">SUM(C46:C58)</f>
        <v>234995</v>
      </c>
      <c r="D59" s="18">
        <f t="shared" si="4"/>
        <v>3768</v>
      </c>
      <c r="E59" s="18">
        <f t="shared" si="4"/>
        <v>256141</v>
      </c>
      <c r="F59" s="18">
        <f t="shared" si="4"/>
        <v>10</v>
      </c>
      <c r="G59" s="18">
        <f t="shared" si="4"/>
        <v>100</v>
      </c>
      <c r="H59" s="18">
        <f t="shared" si="4"/>
        <v>19151</v>
      </c>
      <c r="I59" s="18">
        <f t="shared" si="4"/>
        <v>408044</v>
      </c>
      <c r="J59" s="18">
        <f t="shared" si="4"/>
        <v>12957604</v>
      </c>
    </row>
    <row r="60" ht="15.75" thickTop="1">
      <c r="J60" s="7"/>
    </row>
    <row r="61" spans="1:10" ht="15">
      <c r="A61" s="25"/>
      <c r="B61" s="25"/>
      <c r="C61" s="25"/>
      <c r="D61" s="25"/>
      <c r="E61" s="25"/>
      <c r="F61" s="25"/>
      <c r="J61" s="7"/>
    </row>
    <row r="62" ht="15">
      <c r="J62" s="7"/>
    </row>
    <row r="63" spans="1:12" ht="23.25" customHeight="1">
      <c r="A63" s="307" t="s">
        <v>441</v>
      </c>
      <c r="B63" s="307"/>
      <c r="C63" s="307"/>
      <c r="D63" s="307"/>
      <c r="E63" s="307"/>
      <c r="F63" s="307"/>
      <c r="G63" s="307"/>
      <c r="H63" s="307"/>
      <c r="I63" s="307"/>
      <c r="J63" s="307"/>
      <c r="K63" s="307"/>
      <c r="L63" s="307"/>
    </row>
    <row r="64" spans="1:12" ht="20.25" customHeight="1">
      <c r="A64" s="327" t="s">
        <v>425</v>
      </c>
      <c r="B64" s="327"/>
      <c r="C64" s="109"/>
      <c r="D64" s="303" t="s">
        <v>59</v>
      </c>
      <c r="E64" s="303"/>
      <c r="F64" s="303"/>
      <c r="G64" s="303"/>
      <c r="H64" s="303"/>
      <c r="I64" s="305" t="s">
        <v>42</v>
      </c>
      <c r="J64" s="305"/>
      <c r="K64" s="305"/>
      <c r="L64" s="305"/>
    </row>
    <row r="65" spans="1:12" ht="44.25" customHeight="1">
      <c r="A65" s="317" t="s">
        <v>8</v>
      </c>
      <c r="B65" s="310" t="s">
        <v>493</v>
      </c>
      <c r="C65" s="310"/>
      <c r="D65" s="310" t="s">
        <v>492</v>
      </c>
      <c r="E65" s="310"/>
      <c r="F65" s="329" t="s">
        <v>491</v>
      </c>
      <c r="G65" s="329"/>
      <c r="H65" s="310" t="s">
        <v>418</v>
      </c>
      <c r="I65" s="310"/>
      <c r="J65" s="310" t="s">
        <v>419</v>
      </c>
      <c r="K65" s="310"/>
      <c r="L65" s="258" t="s">
        <v>99</v>
      </c>
    </row>
    <row r="66" spans="1:12" ht="18" customHeight="1" thickBot="1">
      <c r="A66" s="328"/>
      <c r="B66" s="146" t="s">
        <v>3</v>
      </c>
      <c r="C66" s="146" t="s">
        <v>31</v>
      </c>
      <c r="D66" s="146" t="s">
        <v>3</v>
      </c>
      <c r="E66" s="146" t="s">
        <v>31</v>
      </c>
      <c r="F66" s="146" t="s">
        <v>3</v>
      </c>
      <c r="G66" s="146" t="s">
        <v>31</v>
      </c>
      <c r="H66" s="146" t="s">
        <v>3</v>
      </c>
      <c r="I66" s="146" t="s">
        <v>31</v>
      </c>
      <c r="J66" s="174" t="s">
        <v>3</v>
      </c>
      <c r="K66" s="146" t="s">
        <v>31</v>
      </c>
      <c r="L66" s="254" t="s">
        <v>89</v>
      </c>
    </row>
    <row r="67" spans="1:12" ht="24.75" customHeight="1" thickTop="1">
      <c r="A67" s="137" t="s">
        <v>326</v>
      </c>
      <c r="B67" s="13">
        <v>380</v>
      </c>
      <c r="C67" s="13">
        <v>28500</v>
      </c>
      <c r="D67" s="13">
        <v>83</v>
      </c>
      <c r="E67" s="13">
        <v>7610</v>
      </c>
      <c r="F67" s="13">
        <v>62</v>
      </c>
      <c r="G67" s="13">
        <v>12750</v>
      </c>
      <c r="H67" s="13">
        <v>2</v>
      </c>
      <c r="I67" s="13">
        <v>1850</v>
      </c>
      <c r="J67" s="13">
        <f aca="true" t="shared" si="5" ref="J67:J79">B25+D25+F25+H25+J25+B46+D46+F46+H46+B67+D67+F67+H67</f>
        <v>7967</v>
      </c>
      <c r="K67" s="13">
        <f aca="true" t="shared" si="6" ref="K67:K79">C25+E25+G25+I25+K25+C46+E46+G46+I46+J46+C67+E67+G67+I67</f>
        <v>781211</v>
      </c>
      <c r="L67" s="13">
        <f aca="true" t="shared" si="7" ref="L67:L79">M6+K67</f>
        <v>3046526</v>
      </c>
    </row>
    <row r="68" spans="1:12" ht="24.75" customHeight="1">
      <c r="A68" s="183" t="s">
        <v>32</v>
      </c>
      <c r="B68" s="12">
        <v>75</v>
      </c>
      <c r="C68" s="12">
        <v>2255</v>
      </c>
      <c r="D68" s="12">
        <v>8</v>
      </c>
      <c r="E68" s="12">
        <v>690</v>
      </c>
      <c r="F68" s="12">
        <v>2</v>
      </c>
      <c r="G68" s="12">
        <v>100</v>
      </c>
      <c r="H68" s="12">
        <v>0</v>
      </c>
      <c r="I68" s="12">
        <v>0</v>
      </c>
      <c r="J68" s="12">
        <f t="shared" si="5"/>
        <v>8186</v>
      </c>
      <c r="K68" s="12">
        <f t="shared" si="6"/>
        <v>1885028</v>
      </c>
      <c r="L68" s="12">
        <f t="shared" si="7"/>
        <v>6654893</v>
      </c>
    </row>
    <row r="69" spans="1:12" ht="24.75" customHeight="1">
      <c r="A69" s="137" t="s">
        <v>33</v>
      </c>
      <c r="B69" s="13">
        <v>660</v>
      </c>
      <c r="C69" s="13">
        <v>51480</v>
      </c>
      <c r="D69" s="13">
        <v>142</v>
      </c>
      <c r="E69" s="13">
        <v>20720</v>
      </c>
      <c r="F69" s="13">
        <v>11</v>
      </c>
      <c r="G69" s="13">
        <v>675</v>
      </c>
      <c r="H69" s="13">
        <v>1</v>
      </c>
      <c r="I69" s="13">
        <v>1500</v>
      </c>
      <c r="J69" s="13">
        <f t="shared" si="5"/>
        <v>10722</v>
      </c>
      <c r="K69" s="13">
        <f t="shared" si="6"/>
        <v>2195832</v>
      </c>
      <c r="L69" s="13">
        <f t="shared" si="7"/>
        <v>5797510</v>
      </c>
    </row>
    <row r="70" spans="1:12" ht="24.75" customHeight="1">
      <c r="A70" s="183" t="s">
        <v>327</v>
      </c>
      <c r="B70" s="12">
        <v>340</v>
      </c>
      <c r="C70" s="12">
        <v>23800</v>
      </c>
      <c r="D70" s="12">
        <v>90</v>
      </c>
      <c r="E70" s="12">
        <v>7178</v>
      </c>
      <c r="F70" s="12">
        <v>11</v>
      </c>
      <c r="G70" s="12">
        <v>950</v>
      </c>
      <c r="H70" s="12">
        <v>1</v>
      </c>
      <c r="I70" s="12">
        <v>450</v>
      </c>
      <c r="J70" s="12">
        <f t="shared" si="5"/>
        <v>6038</v>
      </c>
      <c r="K70" s="12">
        <f t="shared" si="6"/>
        <v>3559369</v>
      </c>
      <c r="L70" s="12">
        <f t="shared" si="7"/>
        <v>7283717</v>
      </c>
    </row>
    <row r="71" spans="1:12" ht="24.75" customHeight="1">
      <c r="A71" s="137" t="s">
        <v>34</v>
      </c>
      <c r="B71" s="13">
        <v>410</v>
      </c>
      <c r="C71" s="13">
        <v>32800</v>
      </c>
      <c r="D71" s="13">
        <v>64</v>
      </c>
      <c r="E71" s="13">
        <v>3715</v>
      </c>
      <c r="F71" s="13">
        <v>0</v>
      </c>
      <c r="G71" s="13">
        <v>0</v>
      </c>
      <c r="H71" s="13">
        <v>2</v>
      </c>
      <c r="I71" s="13">
        <v>4000</v>
      </c>
      <c r="J71" s="13">
        <f t="shared" si="5"/>
        <v>14107</v>
      </c>
      <c r="K71" s="13">
        <f t="shared" si="6"/>
        <v>1058604</v>
      </c>
      <c r="L71" s="13">
        <f t="shared" si="7"/>
        <v>8960569</v>
      </c>
    </row>
    <row r="72" spans="1:12" ht="24.75" customHeight="1">
      <c r="A72" s="183" t="s">
        <v>35</v>
      </c>
      <c r="B72" s="12">
        <v>109</v>
      </c>
      <c r="C72" s="12">
        <v>3700</v>
      </c>
      <c r="D72" s="12">
        <v>165</v>
      </c>
      <c r="E72" s="12">
        <v>23465</v>
      </c>
      <c r="F72" s="12">
        <v>1</v>
      </c>
      <c r="G72" s="12">
        <v>50</v>
      </c>
      <c r="H72" s="12">
        <v>0</v>
      </c>
      <c r="I72" s="12">
        <v>0</v>
      </c>
      <c r="J72" s="12">
        <f t="shared" si="5"/>
        <v>3679</v>
      </c>
      <c r="K72" s="12">
        <f t="shared" si="6"/>
        <v>2727178</v>
      </c>
      <c r="L72" s="12">
        <f t="shared" si="7"/>
        <v>5814268</v>
      </c>
    </row>
    <row r="73" spans="1:12" ht="24.75" customHeight="1">
      <c r="A73" s="137" t="s">
        <v>36</v>
      </c>
      <c r="B73" s="13">
        <v>68</v>
      </c>
      <c r="C73" s="13">
        <v>2855</v>
      </c>
      <c r="D73" s="13">
        <v>18</v>
      </c>
      <c r="E73" s="13">
        <v>1880</v>
      </c>
      <c r="F73" s="13">
        <v>9</v>
      </c>
      <c r="G73" s="13">
        <v>1320</v>
      </c>
      <c r="H73" s="13">
        <v>0</v>
      </c>
      <c r="I73" s="13">
        <v>0</v>
      </c>
      <c r="J73" s="13">
        <f t="shared" si="5"/>
        <v>3827</v>
      </c>
      <c r="K73" s="13">
        <f t="shared" si="6"/>
        <v>996674</v>
      </c>
      <c r="L73" s="13">
        <f t="shared" si="7"/>
        <v>9723932</v>
      </c>
    </row>
    <row r="74" spans="1:12" ht="24.75" customHeight="1">
      <c r="A74" s="183" t="s">
        <v>37</v>
      </c>
      <c r="B74" s="12">
        <v>46</v>
      </c>
      <c r="C74" s="12">
        <v>1630</v>
      </c>
      <c r="D74" s="12">
        <v>21</v>
      </c>
      <c r="E74" s="12">
        <v>4150</v>
      </c>
      <c r="F74" s="12">
        <v>1</v>
      </c>
      <c r="G74" s="12">
        <v>50</v>
      </c>
      <c r="H74" s="12">
        <v>0</v>
      </c>
      <c r="I74" s="12">
        <v>0</v>
      </c>
      <c r="J74" s="12">
        <f t="shared" si="5"/>
        <v>1370</v>
      </c>
      <c r="K74" s="12">
        <f t="shared" si="6"/>
        <v>263826</v>
      </c>
      <c r="L74" s="12">
        <f t="shared" si="7"/>
        <v>1748517</v>
      </c>
    </row>
    <row r="75" spans="1:12" ht="24.75" customHeight="1">
      <c r="A75" s="137" t="s">
        <v>95</v>
      </c>
      <c r="B75" s="13">
        <v>301</v>
      </c>
      <c r="C75" s="13">
        <v>8965</v>
      </c>
      <c r="D75" s="13">
        <v>18</v>
      </c>
      <c r="E75" s="13">
        <v>3255</v>
      </c>
      <c r="F75" s="13">
        <v>1</v>
      </c>
      <c r="G75" s="13">
        <v>50</v>
      </c>
      <c r="H75" s="13">
        <v>0</v>
      </c>
      <c r="I75" s="13">
        <v>0</v>
      </c>
      <c r="J75" s="13">
        <f t="shared" si="5"/>
        <v>3849</v>
      </c>
      <c r="K75" s="13">
        <f t="shared" si="6"/>
        <v>114551</v>
      </c>
      <c r="L75" s="13">
        <f t="shared" si="7"/>
        <v>1732256</v>
      </c>
    </row>
    <row r="76" spans="1:12" ht="24.75" customHeight="1">
      <c r="A76" s="183" t="s">
        <v>94</v>
      </c>
      <c r="B76" s="12">
        <v>403</v>
      </c>
      <c r="C76" s="12">
        <v>26195</v>
      </c>
      <c r="D76" s="12">
        <v>377</v>
      </c>
      <c r="E76" s="12">
        <v>33360</v>
      </c>
      <c r="F76" s="12">
        <v>47</v>
      </c>
      <c r="G76" s="12">
        <v>2350</v>
      </c>
      <c r="H76" s="12">
        <v>0</v>
      </c>
      <c r="I76" s="12">
        <v>0</v>
      </c>
      <c r="J76" s="12">
        <f t="shared" si="5"/>
        <v>5484</v>
      </c>
      <c r="K76" s="12">
        <f t="shared" si="6"/>
        <v>211986</v>
      </c>
      <c r="L76" s="12">
        <f t="shared" si="7"/>
        <v>809102</v>
      </c>
    </row>
    <row r="77" spans="1:12" ht="24.75" customHeight="1">
      <c r="A77" s="137" t="s">
        <v>404</v>
      </c>
      <c r="B77" s="13">
        <v>53</v>
      </c>
      <c r="C77" s="13">
        <v>1410</v>
      </c>
      <c r="D77" s="13">
        <v>9</v>
      </c>
      <c r="E77" s="13">
        <v>380</v>
      </c>
      <c r="F77" s="13">
        <v>3</v>
      </c>
      <c r="G77" s="13">
        <v>150</v>
      </c>
      <c r="H77" s="13">
        <v>0</v>
      </c>
      <c r="I77" s="13">
        <v>0</v>
      </c>
      <c r="J77" s="13">
        <f t="shared" si="5"/>
        <v>876</v>
      </c>
      <c r="K77" s="13">
        <f t="shared" si="6"/>
        <v>102432</v>
      </c>
      <c r="L77" s="13">
        <f t="shared" si="7"/>
        <v>2242382</v>
      </c>
    </row>
    <row r="78" spans="1:12" ht="24.75" customHeight="1">
      <c r="A78" s="184" t="s">
        <v>38</v>
      </c>
      <c r="B78" s="12">
        <v>9</v>
      </c>
      <c r="C78" s="12">
        <v>490</v>
      </c>
      <c r="D78" s="12">
        <v>17</v>
      </c>
      <c r="E78" s="12">
        <v>5420</v>
      </c>
      <c r="F78" s="12">
        <v>0</v>
      </c>
      <c r="G78" s="12">
        <v>0</v>
      </c>
      <c r="H78" s="12">
        <v>0</v>
      </c>
      <c r="I78" s="12">
        <v>0</v>
      </c>
      <c r="J78" s="12">
        <f t="shared" si="5"/>
        <v>886</v>
      </c>
      <c r="K78" s="12">
        <f t="shared" si="6"/>
        <v>518203</v>
      </c>
      <c r="L78" s="12">
        <f t="shared" si="7"/>
        <v>618873</v>
      </c>
    </row>
    <row r="79" spans="1:12" ht="24.75" customHeight="1" thickBot="1">
      <c r="A79" s="34" t="s">
        <v>39</v>
      </c>
      <c r="B79" s="13">
        <v>589</v>
      </c>
      <c r="C79" s="13">
        <v>44175</v>
      </c>
      <c r="D79" s="13">
        <v>61</v>
      </c>
      <c r="E79" s="13">
        <v>7555</v>
      </c>
      <c r="F79" s="13">
        <v>6</v>
      </c>
      <c r="G79" s="13">
        <v>445</v>
      </c>
      <c r="H79" s="13">
        <v>3</v>
      </c>
      <c r="I79" s="13">
        <v>750</v>
      </c>
      <c r="J79" s="13">
        <f t="shared" si="5"/>
        <v>17632</v>
      </c>
      <c r="K79" s="13">
        <f t="shared" si="6"/>
        <v>4840419</v>
      </c>
      <c r="L79" s="13">
        <f t="shared" si="7"/>
        <v>20642229</v>
      </c>
    </row>
    <row r="80" spans="1:12" ht="24.75" customHeight="1" thickBot="1">
      <c r="A80" s="143" t="s">
        <v>2</v>
      </c>
      <c r="B80" s="18">
        <f>SUM(B67:B79)</f>
        <v>3443</v>
      </c>
      <c r="C80" s="18">
        <f aca="true" t="shared" si="8" ref="C80:L80">SUM(C67:C79)</f>
        <v>228255</v>
      </c>
      <c r="D80" s="18">
        <f t="shared" si="8"/>
        <v>1073</v>
      </c>
      <c r="E80" s="18">
        <f t="shared" si="8"/>
        <v>119378</v>
      </c>
      <c r="F80" s="18">
        <f t="shared" si="8"/>
        <v>154</v>
      </c>
      <c r="G80" s="18">
        <f t="shared" si="8"/>
        <v>18890</v>
      </c>
      <c r="H80" s="18">
        <f t="shared" si="8"/>
        <v>9</v>
      </c>
      <c r="I80" s="18">
        <f t="shared" si="8"/>
        <v>8550</v>
      </c>
      <c r="J80" s="18">
        <f t="shared" si="8"/>
        <v>84623</v>
      </c>
      <c r="K80" s="18">
        <f t="shared" si="8"/>
        <v>19255313</v>
      </c>
      <c r="L80" s="18">
        <f t="shared" si="8"/>
        <v>75074774</v>
      </c>
    </row>
    <row r="81" ht="15.75" thickTop="1">
      <c r="J81" s="7"/>
    </row>
    <row r="82" spans="1:10" ht="15">
      <c r="A82" s="25"/>
      <c r="B82" s="25"/>
      <c r="C82" s="25"/>
      <c r="D82" s="25"/>
      <c r="E82" s="25"/>
      <c r="F82" s="25"/>
      <c r="J82" s="7"/>
    </row>
    <row r="83" ht="15">
      <c r="J83" s="7"/>
    </row>
    <row r="84" ht="42" customHeight="1">
      <c r="J84" s="7"/>
    </row>
    <row r="85" ht="29.25" customHeight="1"/>
    <row r="86" ht="24.75" customHeight="1"/>
    <row r="87" ht="24.75" customHeight="1">
      <c r="D87" s="4"/>
    </row>
    <row r="88" ht="22.5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3" spans="1:6" ht="15">
      <c r="A103" s="272"/>
      <c r="B103" s="272"/>
      <c r="C103" s="272"/>
      <c r="D103" s="272"/>
      <c r="E103" s="272"/>
      <c r="F103" s="272"/>
    </row>
  </sheetData>
  <sheetProtection/>
  <mergeCells count="41">
    <mergeCell ref="K3:M3"/>
    <mergeCell ref="D3:I3"/>
    <mergeCell ref="F4:G4"/>
    <mergeCell ref="A3:B3"/>
    <mergeCell ref="L4:M4"/>
    <mergeCell ref="H23:I23"/>
    <mergeCell ref="A103:F103"/>
    <mergeCell ref="F23:G23"/>
    <mergeCell ref="H43:J43"/>
    <mergeCell ref="A44:A45"/>
    <mergeCell ref="H65:I65"/>
    <mergeCell ref="D23:E23"/>
    <mergeCell ref="H44:I44"/>
    <mergeCell ref="B65:C65"/>
    <mergeCell ref="F65:G65"/>
    <mergeCell ref="D43:F43"/>
    <mergeCell ref="A2:M2"/>
    <mergeCell ref="A42:J42"/>
    <mergeCell ref="B23:C23"/>
    <mergeCell ref="J23:K23"/>
    <mergeCell ref="F44:G44"/>
    <mergeCell ref="B4:C4"/>
    <mergeCell ref="E22:G22"/>
    <mergeCell ref="D44:E44"/>
    <mergeCell ref="J4:K4"/>
    <mergeCell ref="A21:K21"/>
    <mergeCell ref="A63:L63"/>
    <mergeCell ref="B44:C44"/>
    <mergeCell ref="A65:A66"/>
    <mergeCell ref="J65:K65"/>
    <mergeCell ref="A64:B64"/>
    <mergeCell ref="D64:H64"/>
    <mergeCell ref="D65:E65"/>
    <mergeCell ref="I64:L64"/>
    <mergeCell ref="A43:B43"/>
    <mergeCell ref="A23:A24"/>
    <mergeCell ref="A4:A5"/>
    <mergeCell ref="D4:E4"/>
    <mergeCell ref="A22:B22"/>
    <mergeCell ref="H4:I4"/>
    <mergeCell ref="I22:K2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0"/>
  <sheetViews>
    <sheetView rightToLeft="1" zoomScale="87" zoomScaleNormal="87" zoomScalePageLayoutView="0" workbookViewId="0" topLeftCell="A1">
      <selection activeCell="O7" sqref="O7"/>
    </sheetView>
  </sheetViews>
  <sheetFormatPr defaultColWidth="9.140625" defaultRowHeight="15"/>
  <cols>
    <col min="1" max="1" width="6.8515625" style="0" customWidth="1"/>
    <col min="2" max="2" width="7.00390625" style="0" customWidth="1"/>
    <col min="3" max="3" width="10.421875" style="0" customWidth="1"/>
    <col min="4" max="4" width="7.7109375" style="0" customWidth="1"/>
    <col min="5" max="5" width="11.00390625" style="0" customWidth="1"/>
    <col min="6" max="6" width="9.8515625" style="0" customWidth="1"/>
    <col min="7" max="7" width="10.00390625" style="0" customWidth="1"/>
    <col min="8" max="8" width="6.28125" style="0" customWidth="1"/>
    <col min="9" max="9" width="8.28125" style="0" customWidth="1"/>
    <col min="10" max="10" width="10.00390625" style="0" customWidth="1"/>
    <col min="11" max="11" width="9.8515625" style="59" customWidth="1"/>
    <col min="12" max="13" width="7.57421875" style="0" customWidth="1"/>
    <col min="14" max="14" width="14.57421875" style="0" customWidth="1"/>
  </cols>
  <sheetData>
    <row r="1" spans="1:14" ht="26.25" customHeight="1">
      <c r="A1" s="307" t="s">
        <v>439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</row>
    <row r="2" spans="1:14" ht="27.75" customHeight="1">
      <c r="A2" s="304" t="s">
        <v>425</v>
      </c>
      <c r="B2" s="304"/>
      <c r="C2" s="304"/>
      <c r="D2" s="104"/>
      <c r="E2" s="104"/>
      <c r="F2" s="303" t="s">
        <v>274</v>
      </c>
      <c r="G2" s="303"/>
      <c r="H2" s="303"/>
      <c r="I2" s="303"/>
      <c r="J2" s="104"/>
      <c r="K2" s="104"/>
      <c r="L2" s="305" t="s">
        <v>47</v>
      </c>
      <c r="M2" s="305"/>
      <c r="N2" s="305"/>
    </row>
    <row r="3" spans="1:14" ht="29.25" customHeight="1">
      <c r="A3" s="331" t="s">
        <v>8</v>
      </c>
      <c r="B3" s="330" t="s">
        <v>155</v>
      </c>
      <c r="C3" s="330"/>
      <c r="D3" s="330" t="s">
        <v>154</v>
      </c>
      <c r="E3" s="330"/>
      <c r="F3" s="330" t="s">
        <v>153</v>
      </c>
      <c r="G3" s="330"/>
      <c r="H3" s="330" t="s">
        <v>421</v>
      </c>
      <c r="I3" s="330"/>
      <c r="J3" s="258" t="s">
        <v>273</v>
      </c>
      <c r="K3" s="330" t="s">
        <v>494</v>
      </c>
      <c r="L3" s="330"/>
      <c r="M3" s="330"/>
      <c r="N3" s="330"/>
    </row>
    <row r="4" spans="1:14" ht="24.75" customHeight="1" thickBot="1">
      <c r="A4" s="332"/>
      <c r="B4" s="193" t="s">
        <v>24</v>
      </c>
      <c r="C4" s="193" t="s">
        <v>31</v>
      </c>
      <c r="D4" s="193" t="s">
        <v>19</v>
      </c>
      <c r="E4" s="193" t="s">
        <v>31</v>
      </c>
      <c r="F4" s="193" t="s">
        <v>21</v>
      </c>
      <c r="G4" s="193" t="s">
        <v>31</v>
      </c>
      <c r="H4" s="193" t="s">
        <v>21</v>
      </c>
      <c r="I4" s="193" t="s">
        <v>31</v>
      </c>
      <c r="J4" s="193" t="s">
        <v>31</v>
      </c>
      <c r="K4" s="203" t="s">
        <v>21</v>
      </c>
      <c r="L4" s="193" t="s">
        <v>55</v>
      </c>
      <c r="M4" s="193" t="s">
        <v>340</v>
      </c>
      <c r="N4" s="193" t="s">
        <v>341</v>
      </c>
    </row>
    <row r="5" spans="1:14" ht="24.75" customHeight="1" thickTop="1">
      <c r="A5" s="202" t="s">
        <v>326</v>
      </c>
      <c r="B5" s="13">
        <v>1970</v>
      </c>
      <c r="C5" s="13">
        <v>75200</v>
      </c>
      <c r="D5" s="13">
        <v>1830</v>
      </c>
      <c r="E5" s="13">
        <v>1795150</v>
      </c>
      <c r="F5" s="13">
        <v>20240</v>
      </c>
      <c r="G5" s="13">
        <v>633724</v>
      </c>
      <c r="H5" s="13">
        <v>4420</v>
      </c>
      <c r="I5" s="13">
        <v>144380</v>
      </c>
      <c r="J5" s="13">
        <v>1846425</v>
      </c>
      <c r="K5" s="13">
        <f>F5+H5</f>
        <v>24660</v>
      </c>
      <c r="L5" s="13">
        <v>1970</v>
      </c>
      <c r="M5" s="13">
        <v>1830</v>
      </c>
      <c r="N5" s="13">
        <f>C5+E5+G5+I5+J5</f>
        <v>4494879</v>
      </c>
    </row>
    <row r="6" spans="1:14" ht="24.75" customHeight="1">
      <c r="A6" s="225" t="s">
        <v>32</v>
      </c>
      <c r="B6" s="12">
        <v>110</v>
      </c>
      <c r="C6" s="12">
        <v>4400</v>
      </c>
      <c r="D6" s="12">
        <v>1050</v>
      </c>
      <c r="E6" s="12">
        <v>908125</v>
      </c>
      <c r="F6" s="12">
        <v>351995</v>
      </c>
      <c r="G6" s="12">
        <v>1143983</v>
      </c>
      <c r="H6" s="12">
        <v>110</v>
      </c>
      <c r="I6" s="12">
        <v>880</v>
      </c>
      <c r="J6" s="12">
        <v>143100</v>
      </c>
      <c r="K6" s="12">
        <f aca="true" t="shared" si="0" ref="K6:K17">F6+H6</f>
        <v>352105</v>
      </c>
      <c r="L6" s="12">
        <v>110</v>
      </c>
      <c r="M6" s="12">
        <v>1050</v>
      </c>
      <c r="N6" s="12">
        <f aca="true" t="shared" si="1" ref="N6:N17">C6+E6+G6+I6+J6</f>
        <v>2200488</v>
      </c>
    </row>
    <row r="7" spans="1:14" ht="24.75" customHeight="1">
      <c r="A7" s="202" t="s">
        <v>33</v>
      </c>
      <c r="B7" s="13">
        <v>2361</v>
      </c>
      <c r="C7" s="13">
        <v>60575</v>
      </c>
      <c r="D7" s="13">
        <v>5387</v>
      </c>
      <c r="E7" s="13">
        <v>5571509</v>
      </c>
      <c r="F7" s="13">
        <v>138023</v>
      </c>
      <c r="G7" s="13">
        <v>454394</v>
      </c>
      <c r="H7" s="13">
        <v>2205</v>
      </c>
      <c r="I7" s="13">
        <v>27375</v>
      </c>
      <c r="J7" s="13">
        <v>1959100</v>
      </c>
      <c r="K7" s="13">
        <f t="shared" si="0"/>
        <v>140228</v>
      </c>
      <c r="L7" s="13">
        <v>2361</v>
      </c>
      <c r="M7" s="13">
        <v>5387</v>
      </c>
      <c r="N7" s="13">
        <f t="shared" si="1"/>
        <v>8072953</v>
      </c>
    </row>
    <row r="8" spans="1:14" ht="24.75" customHeight="1">
      <c r="A8" s="225" t="s">
        <v>327</v>
      </c>
      <c r="B8" s="12">
        <v>3320</v>
      </c>
      <c r="C8" s="12">
        <v>161035</v>
      </c>
      <c r="D8" s="12">
        <v>1751</v>
      </c>
      <c r="E8" s="12">
        <v>1633305</v>
      </c>
      <c r="F8" s="12">
        <v>0</v>
      </c>
      <c r="G8" s="12">
        <v>0</v>
      </c>
      <c r="H8" s="12">
        <v>200</v>
      </c>
      <c r="I8" s="12">
        <v>850</v>
      </c>
      <c r="J8" s="12">
        <v>544720</v>
      </c>
      <c r="K8" s="12">
        <f t="shared" si="0"/>
        <v>200</v>
      </c>
      <c r="L8" s="12">
        <v>3320</v>
      </c>
      <c r="M8" s="12">
        <v>1751</v>
      </c>
      <c r="N8" s="12">
        <f t="shared" si="1"/>
        <v>2339910</v>
      </c>
    </row>
    <row r="9" spans="1:14" ht="24.75" customHeight="1">
      <c r="A9" s="202" t="s">
        <v>34</v>
      </c>
      <c r="B9" s="13">
        <v>14</v>
      </c>
      <c r="C9" s="13">
        <v>70</v>
      </c>
      <c r="D9" s="13">
        <v>2414</v>
      </c>
      <c r="E9" s="13">
        <v>2550415</v>
      </c>
      <c r="F9" s="13">
        <v>23955</v>
      </c>
      <c r="G9" s="13">
        <v>190975</v>
      </c>
      <c r="H9" s="13">
        <v>0</v>
      </c>
      <c r="I9" s="13">
        <v>0</v>
      </c>
      <c r="J9" s="13">
        <v>108445</v>
      </c>
      <c r="K9" s="13">
        <f t="shared" si="0"/>
        <v>23955</v>
      </c>
      <c r="L9" s="13">
        <v>14</v>
      </c>
      <c r="M9" s="13">
        <v>2414</v>
      </c>
      <c r="N9" s="13">
        <f t="shared" si="1"/>
        <v>2849905</v>
      </c>
    </row>
    <row r="10" spans="1:14" ht="24.75" customHeight="1">
      <c r="A10" s="225" t="s">
        <v>35</v>
      </c>
      <c r="B10" s="12">
        <v>356</v>
      </c>
      <c r="C10" s="12">
        <v>6399</v>
      </c>
      <c r="D10" s="12">
        <v>1906</v>
      </c>
      <c r="E10" s="12">
        <v>1829225</v>
      </c>
      <c r="F10" s="12">
        <v>5768</v>
      </c>
      <c r="G10" s="12">
        <v>72466</v>
      </c>
      <c r="H10" s="12">
        <v>0</v>
      </c>
      <c r="I10" s="12">
        <v>0</v>
      </c>
      <c r="J10" s="12">
        <v>285238</v>
      </c>
      <c r="K10" s="12">
        <f t="shared" si="0"/>
        <v>5768</v>
      </c>
      <c r="L10" s="12">
        <v>356</v>
      </c>
      <c r="M10" s="12">
        <v>1906</v>
      </c>
      <c r="N10" s="12">
        <f t="shared" si="1"/>
        <v>2193328</v>
      </c>
    </row>
    <row r="11" spans="1:14" ht="24.75" customHeight="1">
      <c r="A11" s="202" t="s">
        <v>36</v>
      </c>
      <c r="B11" s="13">
        <v>2</v>
      </c>
      <c r="C11" s="13">
        <v>200</v>
      </c>
      <c r="D11" s="13">
        <v>2636</v>
      </c>
      <c r="E11" s="13">
        <v>2845500</v>
      </c>
      <c r="F11" s="13">
        <v>937179</v>
      </c>
      <c r="G11" s="13">
        <v>1405768</v>
      </c>
      <c r="H11" s="13">
        <v>232</v>
      </c>
      <c r="I11" s="13">
        <v>2980</v>
      </c>
      <c r="J11" s="13">
        <v>51666</v>
      </c>
      <c r="K11" s="13">
        <f t="shared" si="0"/>
        <v>937411</v>
      </c>
      <c r="L11" s="13">
        <v>2</v>
      </c>
      <c r="M11" s="13">
        <v>2636</v>
      </c>
      <c r="N11" s="13">
        <f t="shared" si="1"/>
        <v>4306114</v>
      </c>
    </row>
    <row r="12" spans="1:14" ht="24.75" customHeight="1">
      <c r="A12" s="225" t="s">
        <v>37</v>
      </c>
      <c r="B12" s="12">
        <v>72</v>
      </c>
      <c r="C12" s="12">
        <v>1920</v>
      </c>
      <c r="D12" s="12">
        <v>1179</v>
      </c>
      <c r="E12" s="12">
        <v>1149180</v>
      </c>
      <c r="F12" s="12">
        <v>29545</v>
      </c>
      <c r="G12" s="12">
        <v>83025</v>
      </c>
      <c r="H12" s="12">
        <v>170</v>
      </c>
      <c r="I12" s="12">
        <v>570</v>
      </c>
      <c r="J12" s="12">
        <v>6000</v>
      </c>
      <c r="K12" s="12">
        <f t="shared" si="0"/>
        <v>29715</v>
      </c>
      <c r="L12" s="12">
        <v>72</v>
      </c>
      <c r="M12" s="12">
        <v>1179</v>
      </c>
      <c r="N12" s="12">
        <f t="shared" si="1"/>
        <v>1240695</v>
      </c>
    </row>
    <row r="13" spans="1:14" ht="24.75" customHeight="1">
      <c r="A13" s="202" t="s">
        <v>95</v>
      </c>
      <c r="B13" s="13">
        <v>1677</v>
      </c>
      <c r="C13" s="13">
        <v>238555</v>
      </c>
      <c r="D13" s="13">
        <v>1855</v>
      </c>
      <c r="E13" s="13">
        <v>1504025</v>
      </c>
      <c r="F13" s="13">
        <v>7880</v>
      </c>
      <c r="G13" s="13">
        <v>33360</v>
      </c>
      <c r="H13" s="13">
        <v>735</v>
      </c>
      <c r="I13" s="13">
        <v>4830</v>
      </c>
      <c r="J13" s="13">
        <v>350960</v>
      </c>
      <c r="K13" s="13">
        <f t="shared" si="0"/>
        <v>8615</v>
      </c>
      <c r="L13" s="13">
        <v>1677</v>
      </c>
      <c r="M13" s="13">
        <v>1855</v>
      </c>
      <c r="N13" s="13">
        <f t="shared" si="1"/>
        <v>2131730</v>
      </c>
    </row>
    <row r="14" spans="1:14" ht="24.75" customHeight="1">
      <c r="A14" s="184" t="s">
        <v>94</v>
      </c>
      <c r="B14" s="12">
        <v>27910</v>
      </c>
      <c r="C14" s="12">
        <v>3970197</v>
      </c>
      <c r="D14" s="12">
        <v>2112</v>
      </c>
      <c r="E14" s="12">
        <v>2525600</v>
      </c>
      <c r="F14" s="12">
        <v>0</v>
      </c>
      <c r="G14" s="12">
        <v>0</v>
      </c>
      <c r="H14" s="12">
        <v>0</v>
      </c>
      <c r="I14" s="12">
        <v>0</v>
      </c>
      <c r="J14" s="12">
        <v>50440</v>
      </c>
      <c r="K14" s="12">
        <f t="shared" si="0"/>
        <v>0</v>
      </c>
      <c r="L14" s="12">
        <v>27910</v>
      </c>
      <c r="M14" s="12">
        <v>2112</v>
      </c>
      <c r="N14" s="12">
        <f t="shared" si="1"/>
        <v>6546237</v>
      </c>
    </row>
    <row r="15" spans="1:14" ht="24.75" customHeight="1">
      <c r="A15" s="202" t="s">
        <v>404</v>
      </c>
      <c r="B15" s="13">
        <v>1295</v>
      </c>
      <c r="C15" s="13">
        <v>28950</v>
      </c>
      <c r="D15" s="13">
        <v>592</v>
      </c>
      <c r="E15" s="13">
        <v>617850</v>
      </c>
      <c r="F15" s="13">
        <v>7000</v>
      </c>
      <c r="G15" s="13">
        <v>60700</v>
      </c>
      <c r="H15" s="13">
        <v>0</v>
      </c>
      <c r="I15" s="13">
        <v>0</v>
      </c>
      <c r="J15" s="13">
        <v>0</v>
      </c>
      <c r="K15" s="13">
        <f t="shared" si="0"/>
        <v>7000</v>
      </c>
      <c r="L15" s="13">
        <v>1295</v>
      </c>
      <c r="M15" s="13">
        <v>592</v>
      </c>
      <c r="N15" s="13">
        <f t="shared" si="1"/>
        <v>707500</v>
      </c>
    </row>
    <row r="16" spans="1:14" ht="24.75" customHeight="1">
      <c r="A16" s="184" t="s">
        <v>38</v>
      </c>
      <c r="B16" s="12">
        <v>3276</v>
      </c>
      <c r="C16" s="12">
        <v>70560</v>
      </c>
      <c r="D16" s="12">
        <v>853</v>
      </c>
      <c r="E16" s="12">
        <v>894550</v>
      </c>
      <c r="F16" s="12">
        <v>0</v>
      </c>
      <c r="G16" s="12">
        <v>0</v>
      </c>
      <c r="H16" s="12">
        <v>0</v>
      </c>
      <c r="I16" s="12">
        <v>0</v>
      </c>
      <c r="J16" s="12">
        <v>247000</v>
      </c>
      <c r="K16" s="12">
        <f t="shared" si="0"/>
        <v>0</v>
      </c>
      <c r="L16" s="12">
        <v>3276</v>
      </c>
      <c r="M16" s="12">
        <v>853</v>
      </c>
      <c r="N16" s="12">
        <f t="shared" si="1"/>
        <v>1212110</v>
      </c>
    </row>
    <row r="17" spans="1:14" ht="24.75" customHeight="1" thickBot="1">
      <c r="A17" s="34" t="s">
        <v>39</v>
      </c>
      <c r="B17" s="13">
        <v>2375</v>
      </c>
      <c r="C17" s="13">
        <v>556232</v>
      </c>
      <c r="D17" s="13">
        <v>11076</v>
      </c>
      <c r="E17" s="13">
        <v>10963438</v>
      </c>
      <c r="F17" s="13">
        <v>46009</v>
      </c>
      <c r="G17" s="13">
        <v>175329</v>
      </c>
      <c r="H17" s="13">
        <v>0</v>
      </c>
      <c r="I17" s="13">
        <v>0</v>
      </c>
      <c r="J17" s="13">
        <v>1512200</v>
      </c>
      <c r="K17" s="13">
        <f t="shared" si="0"/>
        <v>46009</v>
      </c>
      <c r="L17" s="13">
        <v>2375</v>
      </c>
      <c r="M17" s="13">
        <v>11076</v>
      </c>
      <c r="N17" s="13">
        <f t="shared" si="1"/>
        <v>13207199</v>
      </c>
    </row>
    <row r="18" spans="1:14" ht="28.5" customHeight="1" thickBot="1">
      <c r="A18" s="226" t="s">
        <v>2</v>
      </c>
      <c r="B18" s="18">
        <f>SUM(B5:B17)</f>
        <v>44738</v>
      </c>
      <c r="C18" s="18">
        <f aca="true" t="shared" si="2" ref="C18:N18">SUM(C5:C17)</f>
        <v>5174293</v>
      </c>
      <c r="D18" s="18">
        <f t="shared" si="2"/>
        <v>34641</v>
      </c>
      <c r="E18" s="18">
        <f t="shared" si="2"/>
        <v>34787872</v>
      </c>
      <c r="F18" s="18">
        <f t="shared" si="2"/>
        <v>1567594</v>
      </c>
      <c r="G18" s="18">
        <f t="shared" si="2"/>
        <v>4253724</v>
      </c>
      <c r="H18" s="18">
        <f t="shared" si="2"/>
        <v>8072</v>
      </c>
      <c r="I18" s="18">
        <f t="shared" si="2"/>
        <v>181865</v>
      </c>
      <c r="J18" s="18">
        <f t="shared" si="2"/>
        <v>7105294</v>
      </c>
      <c r="K18" s="18">
        <f t="shared" si="2"/>
        <v>1575666</v>
      </c>
      <c r="L18" s="18">
        <f t="shared" si="2"/>
        <v>44738</v>
      </c>
      <c r="M18" s="18">
        <f t="shared" si="2"/>
        <v>34641</v>
      </c>
      <c r="N18" s="18">
        <f t="shared" si="2"/>
        <v>51503048</v>
      </c>
    </row>
    <row r="19" spans="1:14" ht="15.75" customHeight="1" thickTop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04"/>
      <c r="L19" s="28"/>
      <c r="M19" s="28"/>
      <c r="N19" s="28"/>
    </row>
    <row r="20" spans="1:7" ht="15">
      <c r="A20" s="300"/>
      <c r="B20" s="300"/>
      <c r="C20" s="300"/>
      <c r="D20" s="300"/>
      <c r="E20" s="300"/>
      <c r="F20" s="300"/>
      <c r="G20" s="300"/>
    </row>
    <row r="30" ht="15">
      <c r="B30" t="s">
        <v>56</v>
      </c>
    </row>
  </sheetData>
  <sheetProtection/>
  <mergeCells count="12">
    <mergeCell ref="H3:I3"/>
    <mergeCell ref="F2:G2"/>
    <mergeCell ref="A20:G20"/>
    <mergeCell ref="F3:G3"/>
    <mergeCell ref="A1:N1"/>
    <mergeCell ref="A2:C2"/>
    <mergeCell ref="A3:A4"/>
    <mergeCell ref="B3:C3"/>
    <mergeCell ref="L2:N2"/>
    <mergeCell ref="H2:I2"/>
    <mergeCell ref="K3:N3"/>
    <mergeCell ref="D3:E3"/>
  </mergeCells>
  <printOptions/>
  <pageMargins left="0.7" right="0.81" top="1.09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N449"/>
  <sheetViews>
    <sheetView rightToLeft="1" tabSelected="1" zoomScalePageLayoutView="0" workbookViewId="0" topLeftCell="A1">
      <selection activeCell="O7" sqref="O7"/>
    </sheetView>
  </sheetViews>
  <sheetFormatPr defaultColWidth="9.140625" defaultRowHeight="15"/>
  <cols>
    <col min="1" max="1" width="8.00390625" style="0" customWidth="1"/>
    <col min="2" max="2" width="6.7109375" style="0" customWidth="1"/>
    <col min="3" max="3" width="8.00390625" style="0" customWidth="1"/>
    <col min="4" max="4" width="7.421875" style="0" customWidth="1"/>
    <col min="5" max="5" width="9.28125" style="0" customWidth="1"/>
    <col min="6" max="6" width="7.8515625" style="0" customWidth="1"/>
    <col min="7" max="7" width="9.8515625" style="0" customWidth="1"/>
    <col min="8" max="8" width="7.140625" style="0" customWidth="1"/>
    <col min="9" max="9" width="8.57421875" style="0" customWidth="1"/>
    <col min="10" max="10" width="6.8515625" style="0" customWidth="1"/>
    <col min="11" max="11" width="8.421875" style="0" customWidth="1"/>
    <col min="12" max="12" width="9.57421875" style="0" customWidth="1"/>
    <col min="13" max="13" width="9.140625" style="0" customWidth="1"/>
    <col min="14" max="14" width="11.421875" style="0" customWidth="1"/>
  </cols>
  <sheetData>
    <row r="2" spans="1:14" ht="21.75" customHeight="1">
      <c r="A2" s="307" t="s">
        <v>441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</row>
    <row r="3" spans="1:14" ht="21" customHeight="1">
      <c r="A3" s="303" t="s">
        <v>427</v>
      </c>
      <c r="B3" s="303"/>
      <c r="C3" s="303"/>
      <c r="D3" s="104"/>
      <c r="E3" s="104"/>
      <c r="F3" s="104"/>
      <c r="G3" s="303" t="s">
        <v>156</v>
      </c>
      <c r="H3" s="303"/>
      <c r="I3" s="303"/>
      <c r="J3" s="104"/>
      <c r="K3" s="104"/>
      <c r="L3" s="303" t="s">
        <v>40</v>
      </c>
      <c r="M3" s="303"/>
      <c r="N3" s="303"/>
    </row>
    <row r="4" spans="1:14" ht="15" customHeight="1">
      <c r="A4" s="333" t="s">
        <v>8</v>
      </c>
      <c r="B4" s="325" t="s">
        <v>57</v>
      </c>
      <c r="C4" s="325"/>
      <c r="D4" s="325" t="s">
        <v>58</v>
      </c>
      <c r="E4" s="325"/>
      <c r="F4" s="325" t="s">
        <v>157</v>
      </c>
      <c r="G4" s="325"/>
      <c r="H4" s="325" t="s">
        <v>158</v>
      </c>
      <c r="I4" s="325"/>
      <c r="J4" s="325" t="s">
        <v>159</v>
      </c>
      <c r="K4" s="325"/>
      <c r="L4" s="149" t="s">
        <v>48</v>
      </c>
      <c r="M4" s="333" t="s">
        <v>282</v>
      </c>
      <c r="N4" s="333"/>
    </row>
    <row r="5" spans="1:14" ht="15.75" thickBot="1">
      <c r="A5" s="334"/>
      <c r="B5" s="150" t="s">
        <v>21</v>
      </c>
      <c r="C5" s="150" t="s">
        <v>31</v>
      </c>
      <c r="D5" s="150" t="s">
        <v>21</v>
      </c>
      <c r="E5" s="150" t="s">
        <v>31</v>
      </c>
      <c r="F5" s="150" t="s">
        <v>21</v>
      </c>
      <c r="G5" s="150" t="s">
        <v>31</v>
      </c>
      <c r="H5" s="150" t="s">
        <v>21</v>
      </c>
      <c r="I5" s="150" t="s">
        <v>31</v>
      </c>
      <c r="J5" s="150" t="s">
        <v>21</v>
      </c>
      <c r="K5" s="150" t="s">
        <v>31</v>
      </c>
      <c r="L5" s="151" t="s">
        <v>31</v>
      </c>
      <c r="M5" s="150" t="s">
        <v>21</v>
      </c>
      <c r="N5" s="150" t="s">
        <v>31</v>
      </c>
    </row>
    <row r="6" spans="1:14" ht="24.75" customHeight="1" thickTop="1">
      <c r="A6" s="202" t="s">
        <v>326</v>
      </c>
      <c r="B6" s="13">
        <v>78</v>
      </c>
      <c r="C6" s="13">
        <v>11650</v>
      </c>
      <c r="D6" s="13">
        <v>82</v>
      </c>
      <c r="E6" s="13">
        <v>20000</v>
      </c>
      <c r="F6" s="13">
        <v>702</v>
      </c>
      <c r="G6" s="13">
        <v>132050</v>
      </c>
      <c r="H6" s="13">
        <v>129</v>
      </c>
      <c r="I6" s="13">
        <v>17250</v>
      </c>
      <c r="J6" s="13">
        <v>952</v>
      </c>
      <c r="K6" s="13">
        <v>149230</v>
      </c>
      <c r="L6" s="13">
        <v>34800</v>
      </c>
      <c r="M6" s="13">
        <f>B6+D6+F6+H6+J6</f>
        <v>1943</v>
      </c>
      <c r="N6" s="13">
        <f>C6+E6+G6+I6+K6+L6</f>
        <v>364980</v>
      </c>
    </row>
    <row r="7" spans="1:14" ht="24.75" customHeight="1">
      <c r="A7" s="225" t="s">
        <v>32</v>
      </c>
      <c r="B7" s="12">
        <v>6</v>
      </c>
      <c r="C7" s="12">
        <v>360</v>
      </c>
      <c r="D7" s="12">
        <v>422</v>
      </c>
      <c r="E7" s="12">
        <v>38180</v>
      </c>
      <c r="F7" s="12">
        <v>360</v>
      </c>
      <c r="G7" s="12">
        <v>27725</v>
      </c>
      <c r="H7" s="12">
        <v>349</v>
      </c>
      <c r="I7" s="12">
        <v>28200</v>
      </c>
      <c r="J7" s="12">
        <v>255</v>
      </c>
      <c r="K7" s="12">
        <v>22050</v>
      </c>
      <c r="L7" s="12">
        <v>200</v>
      </c>
      <c r="M7" s="12">
        <f aca="true" t="shared" si="0" ref="M7:M18">B7+D7+F7+H7+J7</f>
        <v>1392</v>
      </c>
      <c r="N7" s="12">
        <f aca="true" t="shared" si="1" ref="N7:N18">C7+E7+G7+I7+K7+L7</f>
        <v>116715</v>
      </c>
    </row>
    <row r="8" spans="1:14" ht="24.75" customHeight="1">
      <c r="A8" s="202" t="s">
        <v>33</v>
      </c>
      <c r="B8" s="13">
        <v>87</v>
      </c>
      <c r="C8" s="13">
        <v>7525</v>
      </c>
      <c r="D8" s="13">
        <v>1707</v>
      </c>
      <c r="E8" s="13">
        <v>181355</v>
      </c>
      <c r="F8" s="13">
        <v>4820</v>
      </c>
      <c r="G8" s="13">
        <v>387195</v>
      </c>
      <c r="H8" s="13">
        <v>8</v>
      </c>
      <c r="I8" s="13">
        <v>400</v>
      </c>
      <c r="J8" s="13">
        <v>1671</v>
      </c>
      <c r="K8" s="13">
        <v>132317</v>
      </c>
      <c r="L8" s="13">
        <v>192260</v>
      </c>
      <c r="M8" s="13">
        <f t="shared" si="0"/>
        <v>8293</v>
      </c>
      <c r="N8" s="13">
        <f t="shared" si="1"/>
        <v>901052</v>
      </c>
    </row>
    <row r="9" spans="1:14" ht="24.75" customHeight="1">
      <c r="A9" s="225" t="s">
        <v>327</v>
      </c>
      <c r="B9" s="12">
        <v>36</v>
      </c>
      <c r="C9" s="12">
        <v>3600</v>
      </c>
      <c r="D9" s="12">
        <v>864</v>
      </c>
      <c r="E9" s="12">
        <v>76025</v>
      </c>
      <c r="F9" s="12">
        <v>2559</v>
      </c>
      <c r="G9" s="12">
        <v>206052</v>
      </c>
      <c r="H9" s="12">
        <v>78</v>
      </c>
      <c r="I9" s="12">
        <v>6300</v>
      </c>
      <c r="J9" s="12">
        <v>1021</v>
      </c>
      <c r="K9" s="12">
        <v>91090</v>
      </c>
      <c r="L9" s="12">
        <v>24000</v>
      </c>
      <c r="M9" s="12">
        <f t="shared" si="0"/>
        <v>4558</v>
      </c>
      <c r="N9" s="12">
        <f t="shared" si="1"/>
        <v>407067</v>
      </c>
    </row>
    <row r="10" spans="1:14" ht="24.75" customHeight="1">
      <c r="A10" s="202" t="s">
        <v>34</v>
      </c>
      <c r="B10" s="13">
        <v>0</v>
      </c>
      <c r="C10" s="13">
        <v>0</v>
      </c>
      <c r="D10" s="13">
        <v>1934</v>
      </c>
      <c r="E10" s="13">
        <v>177625</v>
      </c>
      <c r="F10" s="13">
        <v>3037</v>
      </c>
      <c r="G10" s="13">
        <v>213290</v>
      </c>
      <c r="H10" s="13">
        <v>489</v>
      </c>
      <c r="I10" s="13">
        <v>48410</v>
      </c>
      <c r="J10" s="13">
        <v>256</v>
      </c>
      <c r="K10" s="13">
        <v>16200</v>
      </c>
      <c r="L10" s="13">
        <v>94120</v>
      </c>
      <c r="M10" s="13">
        <f t="shared" si="0"/>
        <v>5716</v>
      </c>
      <c r="N10" s="13">
        <f t="shared" si="1"/>
        <v>549645</v>
      </c>
    </row>
    <row r="11" spans="1:14" ht="24.75" customHeight="1">
      <c r="A11" s="225" t="s">
        <v>35</v>
      </c>
      <c r="B11" s="12">
        <v>167</v>
      </c>
      <c r="C11" s="12">
        <v>12630</v>
      </c>
      <c r="D11" s="12">
        <v>395</v>
      </c>
      <c r="E11" s="12">
        <v>62210</v>
      </c>
      <c r="F11" s="12">
        <v>1481</v>
      </c>
      <c r="G11" s="12">
        <v>147500</v>
      </c>
      <c r="H11" s="12">
        <v>0</v>
      </c>
      <c r="I11" s="12">
        <v>0</v>
      </c>
      <c r="J11" s="12">
        <v>18</v>
      </c>
      <c r="K11" s="12">
        <v>2250</v>
      </c>
      <c r="L11" s="12">
        <v>198780</v>
      </c>
      <c r="M11" s="12">
        <f t="shared" si="0"/>
        <v>2061</v>
      </c>
      <c r="N11" s="12">
        <f t="shared" si="1"/>
        <v>423370</v>
      </c>
    </row>
    <row r="12" spans="1:14" ht="24.75" customHeight="1">
      <c r="A12" s="202" t="s">
        <v>36</v>
      </c>
      <c r="B12" s="13">
        <v>0</v>
      </c>
      <c r="C12" s="13">
        <v>0</v>
      </c>
      <c r="D12" s="13">
        <v>510</v>
      </c>
      <c r="E12" s="13">
        <v>64305</v>
      </c>
      <c r="F12" s="13">
        <v>1845</v>
      </c>
      <c r="G12" s="13">
        <v>156663</v>
      </c>
      <c r="H12" s="13">
        <v>66</v>
      </c>
      <c r="I12" s="13">
        <v>6260</v>
      </c>
      <c r="J12" s="13">
        <v>76</v>
      </c>
      <c r="K12" s="13">
        <v>7490</v>
      </c>
      <c r="L12" s="13">
        <v>0</v>
      </c>
      <c r="M12" s="13">
        <f t="shared" si="0"/>
        <v>2497</v>
      </c>
      <c r="N12" s="13">
        <f t="shared" si="1"/>
        <v>234718</v>
      </c>
    </row>
    <row r="13" spans="1:14" ht="24.75" customHeight="1">
      <c r="A13" s="225" t="s">
        <v>37</v>
      </c>
      <c r="B13" s="12">
        <v>123</v>
      </c>
      <c r="C13" s="12">
        <v>6580</v>
      </c>
      <c r="D13" s="12">
        <v>289</v>
      </c>
      <c r="E13" s="12">
        <v>29925</v>
      </c>
      <c r="F13" s="12">
        <v>1011</v>
      </c>
      <c r="G13" s="12">
        <v>86940</v>
      </c>
      <c r="H13" s="12">
        <v>124</v>
      </c>
      <c r="I13" s="12">
        <v>8920</v>
      </c>
      <c r="J13" s="12">
        <v>71</v>
      </c>
      <c r="K13" s="12">
        <v>5380</v>
      </c>
      <c r="L13" s="12">
        <v>13000</v>
      </c>
      <c r="M13" s="12">
        <f t="shared" si="0"/>
        <v>1618</v>
      </c>
      <c r="N13" s="12">
        <f t="shared" si="1"/>
        <v>150745</v>
      </c>
    </row>
    <row r="14" spans="1:14" ht="24.75" customHeight="1">
      <c r="A14" s="202" t="s">
        <v>95</v>
      </c>
      <c r="B14" s="13">
        <v>352</v>
      </c>
      <c r="C14" s="13">
        <v>38200</v>
      </c>
      <c r="D14" s="13">
        <v>284</v>
      </c>
      <c r="E14" s="13">
        <v>31370</v>
      </c>
      <c r="F14" s="13">
        <v>887</v>
      </c>
      <c r="G14" s="13">
        <v>75000</v>
      </c>
      <c r="H14" s="13">
        <v>16</v>
      </c>
      <c r="I14" s="13">
        <v>1280</v>
      </c>
      <c r="J14" s="13">
        <v>502</v>
      </c>
      <c r="K14" s="13">
        <v>35360</v>
      </c>
      <c r="L14" s="13">
        <v>42900</v>
      </c>
      <c r="M14" s="13">
        <f t="shared" si="0"/>
        <v>2041</v>
      </c>
      <c r="N14" s="13">
        <f t="shared" si="1"/>
        <v>224110</v>
      </c>
    </row>
    <row r="15" spans="1:14" ht="24.75" customHeight="1">
      <c r="A15" s="184" t="s">
        <v>94</v>
      </c>
      <c r="B15" s="12">
        <v>447</v>
      </c>
      <c r="C15" s="12">
        <v>35760</v>
      </c>
      <c r="D15" s="12">
        <v>3060</v>
      </c>
      <c r="E15" s="12">
        <v>218075</v>
      </c>
      <c r="F15" s="12">
        <v>2885</v>
      </c>
      <c r="G15" s="12">
        <v>206480</v>
      </c>
      <c r="H15" s="12">
        <v>18</v>
      </c>
      <c r="I15" s="12">
        <v>1260</v>
      </c>
      <c r="J15" s="12">
        <v>0</v>
      </c>
      <c r="K15" s="12">
        <v>0</v>
      </c>
      <c r="L15" s="12">
        <v>0</v>
      </c>
      <c r="M15" s="12">
        <f t="shared" si="0"/>
        <v>6410</v>
      </c>
      <c r="N15" s="12">
        <f t="shared" si="1"/>
        <v>461575</v>
      </c>
    </row>
    <row r="16" spans="1:14" ht="24.75" customHeight="1">
      <c r="A16" s="202" t="s">
        <v>404</v>
      </c>
      <c r="B16" s="13">
        <v>50</v>
      </c>
      <c r="C16" s="13">
        <v>5000</v>
      </c>
      <c r="D16" s="13">
        <v>42</v>
      </c>
      <c r="E16" s="13">
        <v>3360</v>
      </c>
      <c r="F16" s="13">
        <v>200</v>
      </c>
      <c r="G16" s="13">
        <v>15450</v>
      </c>
      <c r="H16" s="13">
        <v>26</v>
      </c>
      <c r="I16" s="13">
        <v>2600</v>
      </c>
      <c r="J16" s="13">
        <v>36</v>
      </c>
      <c r="K16" s="13">
        <v>2650</v>
      </c>
      <c r="L16" s="13">
        <v>0</v>
      </c>
      <c r="M16" s="13">
        <f t="shared" si="0"/>
        <v>354</v>
      </c>
      <c r="N16" s="13">
        <f t="shared" si="1"/>
        <v>29060</v>
      </c>
    </row>
    <row r="17" spans="1:14" ht="24.75" customHeight="1">
      <c r="A17" s="184" t="s">
        <v>38</v>
      </c>
      <c r="B17" s="12">
        <v>0</v>
      </c>
      <c r="C17" s="12">
        <v>0</v>
      </c>
      <c r="D17" s="12">
        <v>663</v>
      </c>
      <c r="E17" s="12">
        <v>62000</v>
      </c>
      <c r="F17" s="12">
        <v>1060</v>
      </c>
      <c r="G17" s="12">
        <v>73530</v>
      </c>
      <c r="H17" s="12">
        <v>0</v>
      </c>
      <c r="I17" s="12">
        <v>0</v>
      </c>
      <c r="J17" s="12">
        <v>0</v>
      </c>
      <c r="K17" s="12">
        <v>0</v>
      </c>
      <c r="L17" s="12">
        <v>135000</v>
      </c>
      <c r="M17" s="12">
        <f t="shared" si="0"/>
        <v>1723</v>
      </c>
      <c r="N17" s="12">
        <f t="shared" si="1"/>
        <v>270530</v>
      </c>
    </row>
    <row r="18" spans="1:14" ht="24.75" customHeight="1" thickBot="1">
      <c r="A18" s="34" t="s">
        <v>39</v>
      </c>
      <c r="B18" s="13">
        <v>36</v>
      </c>
      <c r="C18" s="13">
        <v>4250</v>
      </c>
      <c r="D18" s="13">
        <v>2829</v>
      </c>
      <c r="E18" s="13">
        <v>260903</v>
      </c>
      <c r="F18" s="13">
        <v>5407</v>
      </c>
      <c r="G18" s="13">
        <v>515590</v>
      </c>
      <c r="H18" s="13">
        <v>521</v>
      </c>
      <c r="I18" s="13">
        <v>43450</v>
      </c>
      <c r="J18" s="13">
        <v>237</v>
      </c>
      <c r="K18" s="13">
        <v>16235</v>
      </c>
      <c r="L18" s="13">
        <v>211740</v>
      </c>
      <c r="M18" s="13">
        <f t="shared" si="0"/>
        <v>9030</v>
      </c>
      <c r="N18" s="13">
        <f t="shared" si="1"/>
        <v>1052168</v>
      </c>
    </row>
    <row r="19" spans="1:14" ht="24.75" customHeight="1" thickBot="1">
      <c r="A19" s="226" t="s">
        <v>2</v>
      </c>
      <c r="B19" s="18">
        <f>SUM(B6:B18)</f>
        <v>1382</v>
      </c>
      <c r="C19" s="18">
        <f aca="true" t="shared" si="2" ref="C19:N19">SUM(C6:C18)</f>
        <v>125555</v>
      </c>
      <c r="D19" s="18">
        <f t="shared" si="2"/>
        <v>13081</v>
      </c>
      <c r="E19" s="18">
        <f t="shared" si="2"/>
        <v>1225333</v>
      </c>
      <c r="F19" s="18">
        <f t="shared" si="2"/>
        <v>26254</v>
      </c>
      <c r="G19" s="18">
        <f t="shared" si="2"/>
        <v>2243465</v>
      </c>
      <c r="H19" s="18">
        <f t="shared" si="2"/>
        <v>1824</v>
      </c>
      <c r="I19" s="18">
        <f t="shared" si="2"/>
        <v>164330</v>
      </c>
      <c r="J19" s="18">
        <f t="shared" si="2"/>
        <v>5095</v>
      </c>
      <c r="K19" s="18">
        <f t="shared" si="2"/>
        <v>480252</v>
      </c>
      <c r="L19" s="18">
        <f t="shared" si="2"/>
        <v>946800</v>
      </c>
      <c r="M19" s="18">
        <f t="shared" si="2"/>
        <v>47636</v>
      </c>
      <c r="N19" s="18">
        <f t="shared" si="2"/>
        <v>5185735</v>
      </c>
    </row>
    <row r="20" spans="1:12" ht="16.5" thickTop="1">
      <c r="A20" s="5"/>
      <c r="B20" s="11"/>
      <c r="C20" s="11"/>
      <c r="D20" s="11"/>
      <c r="E20" s="5"/>
      <c r="F20" s="11"/>
      <c r="G20" s="11"/>
      <c r="H20" s="11"/>
      <c r="I20" s="11"/>
      <c r="J20" s="11"/>
      <c r="K20" s="11"/>
      <c r="L20" s="6"/>
    </row>
    <row r="21" spans="1:12" ht="15">
      <c r="A21" s="300"/>
      <c r="B21" s="300"/>
      <c r="C21" s="300"/>
      <c r="D21" s="300"/>
      <c r="E21" s="300"/>
      <c r="F21" s="300"/>
      <c r="G21" s="300"/>
      <c r="H21" s="300"/>
      <c r="I21" s="7"/>
      <c r="J21" s="7"/>
      <c r="K21" s="7"/>
      <c r="L21" s="7"/>
    </row>
    <row r="22" spans="1:12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ht="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ht="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ht="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ht="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2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 ht="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2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ht="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2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2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2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2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2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2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</row>
    <row r="94" spans="1:12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</row>
    <row r="95" spans="1:12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12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1:12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</row>
    <row r="98" spans="1:12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</row>
    <row r="99" spans="1:12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</row>
    <row r="100" spans="1:12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</row>
    <row r="101" spans="1:12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</row>
    <row r="102" spans="1:12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</row>
    <row r="103" spans="1:12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</row>
    <row r="104" spans="1:12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</row>
    <row r="105" spans="1:12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1:12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</row>
    <row r="107" spans="1:12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</row>
    <row r="108" spans="1:12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</row>
    <row r="109" spans="1:12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</row>
    <row r="110" spans="1:12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</row>
    <row r="111" spans="1:12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</row>
    <row r="112" spans="1:12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</row>
    <row r="113" spans="1:12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</row>
    <row r="114" spans="1:12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</row>
    <row r="115" spans="1:12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</row>
    <row r="116" spans="1:12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</row>
    <row r="117" spans="1:12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</row>
    <row r="118" spans="1:12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</row>
    <row r="119" spans="1:12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</row>
    <row r="120" spans="1:12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</row>
    <row r="121" spans="1:12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</row>
    <row r="122" spans="1:12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</row>
    <row r="123" spans="1:12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</row>
    <row r="124" spans="1:12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</row>
    <row r="125" spans="1:12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</row>
    <row r="126" spans="1:12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</row>
    <row r="127" spans="1:12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</row>
    <row r="128" spans="1:12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</row>
    <row r="129" spans="1:12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</row>
    <row r="130" spans="1:12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</row>
    <row r="131" spans="1:12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</row>
    <row r="132" spans="1:12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</row>
    <row r="133" spans="1:12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</row>
    <row r="134" spans="1:12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</row>
    <row r="135" spans="1:12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</row>
    <row r="136" spans="1:12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</row>
    <row r="137" spans="1:12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</row>
    <row r="138" spans="1:12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</row>
    <row r="139" spans="1:12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</row>
    <row r="140" spans="1:12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</row>
    <row r="141" spans="1:12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</row>
    <row r="142" spans="1:12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</row>
    <row r="143" spans="1:12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</row>
    <row r="144" spans="1:12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</row>
    <row r="145" spans="1:12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</row>
    <row r="146" spans="1:12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</row>
    <row r="147" spans="1:12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</row>
    <row r="148" spans="1:12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</row>
    <row r="149" spans="1:12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</row>
    <row r="150" spans="1:12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</row>
    <row r="151" spans="1:12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</row>
    <row r="152" spans="1:12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</row>
    <row r="153" spans="1:12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</row>
    <row r="154" spans="1:12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</row>
    <row r="155" spans="1:12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</row>
    <row r="156" spans="1:12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</row>
    <row r="157" spans="1:12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</row>
    <row r="158" spans="1:12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</row>
    <row r="159" spans="1:12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</row>
    <row r="160" spans="1:12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</row>
    <row r="161" spans="1:12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</row>
    <row r="162" spans="1:12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</row>
    <row r="163" spans="1:12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</row>
    <row r="164" spans="1:12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</row>
    <row r="165" spans="1:12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</row>
    <row r="166" spans="1:12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</row>
    <row r="167" spans="1:12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</row>
    <row r="168" spans="1:12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</row>
    <row r="169" spans="1:12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</row>
    <row r="170" spans="1:12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</row>
    <row r="171" spans="1:12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</row>
    <row r="172" spans="1:12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</row>
    <row r="173" spans="1:12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</row>
    <row r="174" spans="1:12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</row>
    <row r="175" spans="1:12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</row>
    <row r="176" spans="1:12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</row>
    <row r="177" spans="1:12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</row>
    <row r="178" spans="1:12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</row>
    <row r="179" spans="1:12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</row>
    <row r="180" spans="1:12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</row>
    <row r="181" spans="1:12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</row>
    <row r="182" spans="1:12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</row>
    <row r="183" spans="1:12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</row>
    <row r="184" spans="1:12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</row>
    <row r="185" spans="1:12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</row>
    <row r="186" spans="1:12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</row>
    <row r="187" spans="1:12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</row>
    <row r="188" spans="1:12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</row>
    <row r="189" spans="1:12" ht="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</row>
    <row r="190" spans="1:12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</row>
    <row r="191" spans="1:12" ht="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</row>
    <row r="192" spans="1:12" ht="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</row>
    <row r="193" spans="1:12" ht="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</row>
    <row r="194" spans="1:12" ht="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</row>
    <row r="195" spans="1:12" ht="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</row>
    <row r="196" spans="1:12" ht="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</row>
    <row r="197" spans="1:12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</row>
    <row r="198" spans="1:12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</row>
    <row r="199" spans="1:12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</row>
    <row r="200" spans="1:12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</row>
    <row r="201" spans="1:12" ht="1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</row>
    <row r="202" spans="1:12" ht="1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</row>
    <row r="203" spans="1:12" ht="1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</row>
    <row r="204" spans="1:12" ht="1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</row>
    <row r="205" spans="1:12" ht="1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</row>
    <row r="206" spans="1:12" ht="1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</row>
    <row r="207" spans="1:12" ht="1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</row>
    <row r="208" spans="1:12" ht="1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</row>
    <row r="209" spans="1:12" ht="1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</row>
    <row r="210" spans="1:12" ht="1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</row>
    <row r="211" spans="1:12" ht="1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</row>
    <row r="212" spans="1:12" ht="1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</row>
    <row r="213" spans="1:12" ht="1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</row>
    <row r="214" spans="1:12" ht="1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</row>
    <row r="215" spans="1:12" ht="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</row>
    <row r="216" spans="1:12" ht="1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</row>
    <row r="217" spans="1:12" ht="1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</row>
    <row r="218" spans="1:12" ht="1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</row>
    <row r="219" spans="1:12" ht="1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</row>
    <row r="220" spans="1:12" ht="1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</row>
    <row r="221" spans="1:12" ht="1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</row>
    <row r="222" spans="1:12" ht="1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</row>
    <row r="223" spans="1:12" ht="1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</row>
    <row r="224" spans="1:12" ht="1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</row>
    <row r="225" spans="1:12" ht="1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</row>
    <row r="226" spans="1:12" ht="1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</row>
    <row r="227" spans="1:12" ht="1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</row>
    <row r="228" spans="1:12" ht="1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</row>
    <row r="229" spans="1:12" ht="1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</row>
    <row r="230" spans="1:12" ht="1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</row>
    <row r="231" spans="1:12" ht="1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</row>
    <row r="232" spans="1:12" ht="1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</row>
    <row r="233" spans="1:12" ht="1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</row>
    <row r="234" spans="1:12" ht="1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</row>
    <row r="235" spans="1:12" ht="1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</row>
    <row r="236" spans="1:12" ht="1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</row>
    <row r="237" spans="1:12" ht="1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</row>
    <row r="238" spans="1:12" ht="1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</row>
    <row r="239" spans="1:12" ht="1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</row>
    <row r="240" spans="1:12" ht="1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</row>
    <row r="241" spans="1:12" ht="1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</row>
    <row r="242" spans="1:12" ht="1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</row>
    <row r="243" spans="1:12" ht="1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</row>
    <row r="244" spans="1:12" ht="1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</row>
    <row r="245" spans="1:12" ht="1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</row>
    <row r="246" spans="1:12" ht="1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</row>
    <row r="247" spans="1:12" ht="1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</row>
    <row r="248" spans="1:12" ht="1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</row>
    <row r="249" spans="1:12" ht="1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</row>
    <row r="250" spans="1:12" ht="1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</row>
    <row r="251" spans="1:12" ht="1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</row>
    <row r="252" spans="1:12" ht="1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</row>
    <row r="253" spans="1:12" ht="1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</row>
    <row r="254" spans="1:12" ht="1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</row>
    <row r="255" spans="1:12" ht="1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</row>
    <row r="256" spans="1:12" ht="1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</row>
    <row r="257" spans="1:12" ht="1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</row>
    <row r="258" spans="1:12" ht="1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</row>
    <row r="259" spans="1:12" ht="1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</row>
    <row r="260" spans="1:12" ht="1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</row>
    <row r="261" spans="1:12" ht="1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</row>
    <row r="262" spans="1:12" ht="1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</row>
    <row r="263" spans="1:12" ht="1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</row>
    <row r="264" spans="1:12" ht="1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</row>
    <row r="265" spans="1:12" ht="1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</row>
    <row r="266" spans="1:12" ht="1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</row>
    <row r="267" spans="1:12" ht="1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</row>
    <row r="268" spans="1:12" ht="1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</row>
    <row r="269" spans="1:12" ht="1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</row>
    <row r="270" spans="1:12" ht="1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</row>
    <row r="271" spans="1:12" ht="1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</row>
    <row r="272" spans="1:12" ht="1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</row>
    <row r="273" spans="1:12" ht="1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</row>
    <row r="274" spans="1:12" ht="1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</row>
    <row r="275" spans="1:12" ht="1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</row>
    <row r="276" spans="1:12" ht="1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</row>
    <row r="277" spans="1:12" ht="1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</row>
    <row r="278" spans="1:12" ht="1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</row>
    <row r="279" spans="1:12" ht="1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</row>
    <row r="280" spans="1:12" ht="1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</row>
    <row r="281" spans="1:12" ht="1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</row>
    <row r="282" spans="1:12" ht="1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</row>
    <row r="283" spans="1:12" ht="1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</row>
    <row r="284" spans="1:12" ht="1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</row>
    <row r="285" spans="1:12" ht="1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</row>
    <row r="286" spans="1:12" ht="1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</row>
    <row r="287" spans="1:12" ht="1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</row>
    <row r="288" spans="1:12" ht="1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</row>
    <row r="289" spans="1:12" ht="1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</row>
    <row r="290" spans="1:12" ht="1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</row>
    <row r="291" spans="1:12" ht="1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</row>
    <row r="292" spans="1:12" ht="1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</row>
    <row r="293" spans="1:12" ht="1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</row>
    <row r="294" spans="1:12" ht="1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</row>
    <row r="295" spans="1:12" ht="1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</row>
    <row r="296" spans="1:12" ht="1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</row>
    <row r="297" spans="1:12" ht="1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</row>
    <row r="298" spans="1:12" ht="1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</row>
    <row r="299" spans="1:12" ht="1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</row>
    <row r="300" spans="1:12" ht="1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</row>
    <row r="301" spans="1:12" ht="1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</row>
    <row r="302" spans="1:12" ht="1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</row>
    <row r="303" spans="1:12" ht="1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</row>
    <row r="304" spans="1:12" ht="1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</row>
    <row r="305" spans="1:12" ht="1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</row>
    <row r="306" spans="1:12" ht="1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</row>
    <row r="307" spans="1:12" ht="1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</row>
    <row r="308" spans="1:12" ht="1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</row>
    <row r="309" spans="1:12" ht="1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</row>
    <row r="310" spans="1:12" ht="1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</row>
    <row r="311" spans="1:12" ht="1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</row>
    <row r="312" spans="1:12" ht="1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</row>
    <row r="313" spans="1:12" ht="1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</row>
    <row r="314" spans="1:12" ht="1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</row>
    <row r="315" spans="1:12" ht="1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</row>
    <row r="316" spans="1:12" ht="1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</row>
    <row r="317" spans="1:12" ht="1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</row>
    <row r="318" spans="1:12" ht="1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</row>
    <row r="319" spans="1:12" ht="1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</row>
    <row r="320" spans="1:12" ht="1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</row>
    <row r="321" spans="1:12" ht="1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</row>
    <row r="322" spans="1:12" ht="1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</row>
    <row r="323" spans="1:12" ht="1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</row>
    <row r="324" spans="1:12" ht="1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</row>
    <row r="325" spans="1:12" ht="1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</row>
    <row r="326" spans="1:12" ht="1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</row>
    <row r="327" spans="1:12" ht="1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</row>
    <row r="328" spans="1:12" ht="1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</row>
    <row r="329" spans="1:12" ht="1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</row>
    <row r="330" spans="1:12" ht="1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</row>
    <row r="331" spans="1:12" ht="1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</row>
    <row r="332" spans="1:12" ht="1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</row>
    <row r="333" spans="1:12" ht="1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</row>
    <row r="334" spans="1:12" ht="1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</row>
    <row r="335" spans="1:12" ht="1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</row>
    <row r="336" spans="1:12" ht="1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</row>
    <row r="337" spans="1:12" ht="1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</row>
    <row r="338" spans="1:12" ht="1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</row>
    <row r="339" spans="1:12" ht="1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</row>
    <row r="340" spans="1:12" ht="1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</row>
    <row r="341" spans="1:12" ht="1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</row>
    <row r="342" spans="1:12" ht="1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</row>
    <row r="343" spans="1:12" ht="1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</row>
    <row r="344" spans="1:12" ht="1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</row>
    <row r="345" spans="1:12" ht="1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</row>
    <row r="346" spans="1:12" ht="1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</row>
    <row r="347" spans="1:12" ht="1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</row>
    <row r="348" spans="1:12" ht="1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</row>
    <row r="349" spans="1:12" ht="1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</row>
    <row r="350" spans="1:12" ht="1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</row>
    <row r="351" spans="1:12" ht="1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</row>
    <row r="352" spans="1:12" ht="1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</row>
    <row r="353" spans="1:12" ht="1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</row>
    <row r="354" spans="1:12" ht="1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</row>
    <row r="355" spans="1:12" ht="1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</row>
    <row r="356" spans="1:12" ht="1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</row>
    <row r="357" spans="1:12" ht="1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</row>
    <row r="358" spans="1:12" ht="1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</row>
    <row r="359" spans="1:12" ht="1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</row>
    <row r="360" spans="1:12" ht="1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</row>
    <row r="361" spans="1:12" ht="1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</row>
    <row r="362" spans="1:12" ht="1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</row>
    <row r="363" spans="1:12" ht="1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</row>
    <row r="364" spans="1:12" ht="1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</row>
    <row r="365" spans="1:12" ht="1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</row>
    <row r="366" spans="1:12" ht="1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</row>
    <row r="367" spans="1:12" ht="1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</row>
    <row r="368" spans="1:12" ht="1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</row>
    <row r="369" spans="1:12" ht="1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</row>
    <row r="370" spans="1:12" ht="1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</row>
    <row r="371" spans="1:12" ht="1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</row>
    <row r="372" spans="1:12" ht="1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</row>
    <row r="373" spans="1:12" ht="1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</row>
    <row r="374" spans="1:12" ht="1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</row>
    <row r="375" spans="1:12" ht="1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</row>
    <row r="376" spans="1:12" ht="1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</row>
    <row r="377" spans="1:12" ht="1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</row>
    <row r="378" spans="1:12" ht="1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</row>
    <row r="379" spans="1:12" ht="1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</row>
    <row r="380" spans="1:12" ht="1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</row>
    <row r="381" spans="1:12" ht="1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</row>
    <row r="382" spans="1:12" ht="1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</row>
    <row r="383" spans="1:12" ht="1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</row>
    <row r="384" spans="1:12" ht="1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</row>
    <row r="385" spans="1:12" ht="1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</row>
    <row r="386" spans="1:12" ht="1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</row>
    <row r="387" spans="1:12" ht="1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</row>
    <row r="388" spans="1:12" ht="1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</row>
    <row r="389" spans="1:12" ht="1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</row>
    <row r="390" spans="1:12" ht="1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</row>
    <row r="391" spans="1:12" ht="1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</row>
    <row r="392" spans="1:12" ht="1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</row>
    <row r="393" spans="1:12" ht="1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</row>
    <row r="394" spans="1:12" ht="1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</row>
    <row r="395" spans="1:12" ht="1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</row>
    <row r="396" spans="1:12" ht="1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</row>
    <row r="397" spans="1:12" ht="1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</row>
    <row r="398" spans="1:12" ht="1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</row>
    <row r="399" spans="1:12" ht="1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</row>
    <row r="400" spans="1:12" ht="1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</row>
    <row r="401" spans="1:12" ht="1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</row>
    <row r="402" spans="1:12" ht="1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</row>
    <row r="403" spans="1:12" ht="1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</row>
    <row r="404" spans="1:12" ht="1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</row>
    <row r="405" spans="1:12" ht="1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</row>
    <row r="406" spans="1:12" ht="1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</row>
    <row r="407" spans="1:12" ht="1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</row>
    <row r="408" spans="1:12" ht="1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</row>
    <row r="409" spans="1:12" ht="1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</row>
    <row r="410" spans="1:12" ht="1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</row>
    <row r="411" spans="1:12" ht="1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</row>
    <row r="412" spans="1:12" ht="1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</row>
    <row r="413" spans="1:12" ht="1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</row>
    <row r="414" spans="1:12" ht="1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</row>
    <row r="415" spans="1:12" ht="1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</row>
    <row r="416" spans="1:12" ht="1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</row>
    <row r="417" spans="1:12" ht="1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</row>
    <row r="418" spans="1:12" ht="1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</row>
    <row r="419" spans="1:12" ht="1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</row>
    <row r="420" spans="1:12" ht="1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</row>
    <row r="421" spans="1:12" ht="1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</row>
    <row r="422" spans="1:12" ht="1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</row>
    <row r="423" spans="1:12" ht="1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</row>
    <row r="424" spans="1:12" ht="1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</row>
    <row r="425" spans="1:12" ht="1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</row>
    <row r="426" spans="1:12" ht="1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</row>
    <row r="427" spans="1:12" ht="1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</row>
    <row r="428" spans="1:12" ht="1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</row>
    <row r="429" spans="1:12" ht="1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</row>
    <row r="430" spans="1:12" ht="1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</row>
    <row r="431" spans="1:12" ht="1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</row>
    <row r="432" spans="1:12" ht="1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</row>
    <row r="433" spans="1:12" ht="1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</row>
    <row r="434" spans="1:12" ht="1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</row>
    <row r="435" spans="1:12" ht="1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</row>
    <row r="436" spans="1:12" ht="1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</row>
    <row r="437" spans="1:12" ht="1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</row>
    <row r="438" spans="1:12" ht="1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</row>
    <row r="439" spans="1:12" ht="1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</row>
    <row r="440" spans="1:12" ht="1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</row>
    <row r="441" spans="1:12" ht="1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</row>
    <row r="442" spans="1:12" ht="1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</row>
    <row r="443" spans="1:12" ht="1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</row>
    <row r="444" spans="1:12" ht="1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</row>
    <row r="445" spans="1:12" ht="1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</row>
    <row r="446" spans="1:12" ht="1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</row>
    <row r="447" spans="1:12" ht="1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</row>
    <row r="448" spans="1:12" ht="1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</row>
    <row r="449" spans="1:12" ht="1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</row>
  </sheetData>
  <sheetProtection/>
  <mergeCells count="12">
    <mergeCell ref="A21:H21"/>
    <mergeCell ref="J4:K4"/>
    <mergeCell ref="M4:N4"/>
    <mergeCell ref="A3:C3"/>
    <mergeCell ref="A2:N2"/>
    <mergeCell ref="A4:A5"/>
    <mergeCell ref="B4:C4"/>
    <mergeCell ref="D4:E4"/>
    <mergeCell ref="G3:I3"/>
    <mergeCell ref="L3:N3"/>
    <mergeCell ref="F4:G4"/>
    <mergeCell ref="H4:I4"/>
  </mergeCells>
  <printOptions/>
  <pageMargins left="1" right="1.23" top="1.25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T82"/>
  <sheetViews>
    <sheetView rightToLeft="1" zoomScalePageLayoutView="0" workbookViewId="0" topLeftCell="A1">
      <selection activeCell="O7" sqref="O7"/>
    </sheetView>
  </sheetViews>
  <sheetFormatPr defaultColWidth="9.140625" defaultRowHeight="15"/>
  <cols>
    <col min="1" max="1" width="7.140625" style="0" customWidth="1"/>
    <col min="2" max="2" width="10.57421875" style="0" customWidth="1"/>
    <col min="3" max="3" width="8.8515625" style="0" customWidth="1"/>
    <col min="4" max="4" width="11.28125" style="0" customWidth="1"/>
    <col min="5" max="5" width="9.140625" style="0" customWidth="1"/>
    <col min="6" max="6" width="9.00390625" style="0" customWidth="1"/>
    <col min="7" max="7" width="7.28125" style="0" customWidth="1"/>
    <col min="8" max="8" width="12.57421875" style="0" customWidth="1"/>
    <col min="9" max="9" width="12.140625" style="0" customWidth="1"/>
    <col min="10" max="10" width="12.28125" style="0" customWidth="1"/>
    <col min="11" max="11" width="9.140625" style="0" customWidth="1"/>
    <col min="12" max="12" width="16.00390625" style="0" customWidth="1"/>
  </cols>
  <sheetData>
    <row r="2" spans="2:12" ht="18">
      <c r="B2" s="307" t="s">
        <v>441</v>
      </c>
      <c r="C2" s="307"/>
      <c r="D2" s="307"/>
      <c r="E2" s="307"/>
      <c r="F2" s="307"/>
      <c r="G2" s="307"/>
      <c r="H2" s="307"/>
      <c r="I2" s="307"/>
      <c r="J2" s="307"/>
      <c r="K2" s="307"/>
      <c r="L2" s="307"/>
    </row>
    <row r="3" spans="2:12" ht="15.75">
      <c r="B3" s="304" t="s">
        <v>425</v>
      </c>
      <c r="C3" s="304"/>
      <c r="D3" s="167"/>
      <c r="E3" s="167"/>
      <c r="F3" s="335" t="s">
        <v>314</v>
      </c>
      <c r="G3" s="335"/>
      <c r="H3" s="335"/>
      <c r="I3" s="167"/>
      <c r="J3" s="167"/>
      <c r="K3" s="305" t="s">
        <v>47</v>
      </c>
      <c r="L3" s="305"/>
    </row>
    <row r="4" spans="2:12" ht="15.75">
      <c r="B4" s="310" t="s">
        <v>54</v>
      </c>
      <c r="C4" s="321" t="s">
        <v>315</v>
      </c>
      <c r="D4" s="321"/>
      <c r="E4" s="321" t="s">
        <v>316</v>
      </c>
      <c r="F4" s="321"/>
      <c r="G4" s="321" t="s">
        <v>337</v>
      </c>
      <c r="H4" s="321"/>
      <c r="I4" s="321" t="s">
        <v>336</v>
      </c>
      <c r="J4" s="321"/>
      <c r="K4" s="321" t="s">
        <v>335</v>
      </c>
      <c r="L4" s="321"/>
    </row>
    <row r="5" spans="2:12" ht="16.5" thickBot="1">
      <c r="B5" s="311"/>
      <c r="C5" s="168" t="s">
        <v>24</v>
      </c>
      <c r="D5" s="168" t="s">
        <v>31</v>
      </c>
      <c r="E5" s="168" t="s">
        <v>24</v>
      </c>
      <c r="F5" s="168" t="s">
        <v>31</v>
      </c>
      <c r="G5" s="168" t="s">
        <v>24</v>
      </c>
      <c r="H5" s="168" t="s">
        <v>31</v>
      </c>
      <c r="I5" s="168" t="s">
        <v>24</v>
      </c>
      <c r="J5" s="168" t="s">
        <v>31</v>
      </c>
      <c r="K5" s="168" t="s">
        <v>3</v>
      </c>
      <c r="L5" s="168" t="s">
        <v>31</v>
      </c>
    </row>
    <row r="6" spans="2:12" ht="24.75" customHeight="1" thickTop="1">
      <c r="B6" s="202" t="s">
        <v>326</v>
      </c>
      <c r="C6" s="13">
        <v>11690</v>
      </c>
      <c r="D6" s="13">
        <v>19490</v>
      </c>
      <c r="E6" s="13">
        <v>50420</v>
      </c>
      <c r="F6" s="13">
        <v>85360</v>
      </c>
      <c r="G6" s="13">
        <v>31400</v>
      </c>
      <c r="H6" s="13">
        <v>128500</v>
      </c>
      <c r="I6" s="13">
        <v>7855</v>
      </c>
      <c r="J6" s="13">
        <v>102860</v>
      </c>
      <c r="K6" s="13">
        <v>103</v>
      </c>
      <c r="L6" s="13">
        <v>14985</v>
      </c>
    </row>
    <row r="7" spans="2:12" ht="24.75" customHeight="1">
      <c r="B7" s="225" t="s">
        <v>32</v>
      </c>
      <c r="C7" s="12">
        <v>3987</v>
      </c>
      <c r="D7" s="12">
        <v>34311</v>
      </c>
      <c r="E7" s="12">
        <v>10500</v>
      </c>
      <c r="F7" s="12">
        <v>27600</v>
      </c>
      <c r="G7" s="12">
        <v>14487</v>
      </c>
      <c r="H7" s="12">
        <v>40270</v>
      </c>
      <c r="I7" s="12">
        <v>67030</v>
      </c>
      <c r="J7" s="12">
        <v>2443820</v>
      </c>
      <c r="K7" s="12">
        <v>404</v>
      </c>
      <c r="L7" s="12">
        <v>17228</v>
      </c>
    </row>
    <row r="8" spans="2:12" ht="24.75" customHeight="1">
      <c r="B8" s="202" t="s">
        <v>33</v>
      </c>
      <c r="C8" s="13">
        <v>88709</v>
      </c>
      <c r="D8" s="13">
        <v>59674</v>
      </c>
      <c r="E8" s="13">
        <v>303202</v>
      </c>
      <c r="F8" s="13">
        <v>405120</v>
      </c>
      <c r="G8" s="13">
        <v>283750</v>
      </c>
      <c r="H8" s="13">
        <v>624050</v>
      </c>
      <c r="I8" s="13">
        <v>94929</v>
      </c>
      <c r="J8" s="13">
        <v>1206551</v>
      </c>
      <c r="K8" s="13">
        <v>980</v>
      </c>
      <c r="L8" s="13">
        <v>41837</v>
      </c>
    </row>
    <row r="9" spans="2:12" ht="24.75" customHeight="1">
      <c r="B9" s="225" t="s">
        <v>327</v>
      </c>
      <c r="C9" s="12">
        <v>49926</v>
      </c>
      <c r="D9" s="12">
        <v>99852</v>
      </c>
      <c r="E9" s="12">
        <v>129675</v>
      </c>
      <c r="F9" s="12">
        <v>130450</v>
      </c>
      <c r="G9" s="12">
        <v>187600</v>
      </c>
      <c r="H9" s="12">
        <v>450658</v>
      </c>
      <c r="I9" s="12">
        <v>550420</v>
      </c>
      <c r="J9" s="12">
        <v>6460960</v>
      </c>
      <c r="K9" s="12">
        <v>1596</v>
      </c>
      <c r="L9" s="12">
        <v>42150</v>
      </c>
    </row>
    <row r="10" spans="2:12" ht="24.75" customHeight="1">
      <c r="B10" s="202" t="s">
        <v>34</v>
      </c>
      <c r="C10" s="13">
        <v>95310</v>
      </c>
      <c r="D10" s="13">
        <v>181089</v>
      </c>
      <c r="E10" s="13">
        <v>200675</v>
      </c>
      <c r="F10" s="13">
        <v>250123</v>
      </c>
      <c r="G10" s="13">
        <v>0</v>
      </c>
      <c r="H10" s="13">
        <v>0</v>
      </c>
      <c r="I10" s="13">
        <v>41822</v>
      </c>
      <c r="J10" s="13">
        <v>248730</v>
      </c>
      <c r="K10" s="13">
        <v>101</v>
      </c>
      <c r="L10" s="13">
        <v>57775</v>
      </c>
    </row>
    <row r="11" spans="2:12" ht="24.75" customHeight="1">
      <c r="B11" s="225" t="s">
        <v>35</v>
      </c>
      <c r="C11" s="12">
        <v>38897</v>
      </c>
      <c r="D11" s="12">
        <v>77505</v>
      </c>
      <c r="E11" s="12">
        <v>86388</v>
      </c>
      <c r="F11" s="12">
        <v>86938</v>
      </c>
      <c r="G11" s="12">
        <v>45060</v>
      </c>
      <c r="H11" s="12">
        <v>674900</v>
      </c>
      <c r="I11" s="12">
        <v>12319</v>
      </c>
      <c r="J11" s="12">
        <v>336409</v>
      </c>
      <c r="K11" s="12">
        <v>157</v>
      </c>
      <c r="L11" s="12">
        <v>19150</v>
      </c>
    </row>
    <row r="12" spans="2:12" ht="24.75" customHeight="1">
      <c r="B12" s="202" t="s">
        <v>36</v>
      </c>
      <c r="C12" s="13">
        <v>3420</v>
      </c>
      <c r="D12" s="13">
        <v>4680</v>
      </c>
      <c r="E12" s="13">
        <v>11750</v>
      </c>
      <c r="F12" s="13">
        <v>23500</v>
      </c>
      <c r="G12" s="13">
        <v>20281</v>
      </c>
      <c r="H12" s="13">
        <v>176723</v>
      </c>
      <c r="I12" s="13">
        <v>76994</v>
      </c>
      <c r="J12" s="13">
        <v>1593330</v>
      </c>
      <c r="K12" s="13">
        <v>33</v>
      </c>
      <c r="L12" s="13">
        <v>10950</v>
      </c>
    </row>
    <row r="13" spans="2:12" ht="24.75" customHeight="1">
      <c r="B13" s="225" t="s">
        <v>37</v>
      </c>
      <c r="C13" s="12">
        <v>5290</v>
      </c>
      <c r="D13" s="12">
        <v>5710</v>
      </c>
      <c r="E13" s="12">
        <v>28050</v>
      </c>
      <c r="F13" s="12">
        <v>28750</v>
      </c>
      <c r="G13" s="12">
        <v>38241</v>
      </c>
      <c r="H13" s="12">
        <v>296200</v>
      </c>
      <c r="I13" s="12">
        <v>24914</v>
      </c>
      <c r="J13" s="12">
        <v>991475</v>
      </c>
      <c r="K13" s="12">
        <v>19</v>
      </c>
      <c r="L13" s="12">
        <v>2205</v>
      </c>
    </row>
    <row r="14" spans="2:12" ht="24.75" customHeight="1">
      <c r="B14" s="202" t="s">
        <v>95</v>
      </c>
      <c r="C14" s="13">
        <v>24760</v>
      </c>
      <c r="D14" s="13">
        <v>38895</v>
      </c>
      <c r="E14" s="13">
        <v>166700</v>
      </c>
      <c r="F14" s="13">
        <v>170012</v>
      </c>
      <c r="G14" s="13">
        <v>15005</v>
      </c>
      <c r="H14" s="13">
        <v>35540</v>
      </c>
      <c r="I14" s="13">
        <v>57220</v>
      </c>
      <c r="J14" s="13">
        <v>2058230</v>
      </c>
      <c r="K14" s="13">
        <v>60</v>
      </c>
      <c r="L14" s="13">
        <v>12555</v>
      </c>
    </row>
    <row r="15" spans="2:12" ht="24.75" customHeight="1">
      <c r="B15" s="184" t="s">
        <v>94</v>
      </c>
      <c r="C15" s="12">
        <v>5710</v>
      </c>
      <c r="D15" s="12">
        <v>13330</v>
      </c>
      <c r="E15" s="12">
        <v>68180</v>
      </c>
      <c r="F15" s="12">
        <v>77320</v>
      </c>
      <c r="G15" s="12">
        <v>112208</v>
      </c>
      <c r="H15" s="12">
        <v>981016</v>
      </c>
      <c r="I15" s="12">
        <v>44960</v>
      </c>
      <c r="J15" s="12">
        <v>1162400</v>
      </c>
      <c r="K15" s="12">
        <v>443</v>
      </c>
      <c r="L15" s="12">
        <v>27090</v>
      </c>
    </row>
    <row r="16" spans="2:12" ht="24.75" customHeight="1">
      <c r="B16" s="202" t="s">
        <v>404</v>
      </c>
      <c r="C16" s="13">
        <v>16400</v>
      </c>
      <c r="D16" s="13">
        <v>16400</v>
      </c>
      <c r="E16" s="13">
        <v>62700</v>
      </c>
      <c r="F16" s="13">
        <v>62700</v>
      </c>
      <c r="G16" s="13">
        <v>101211</v>
      </c>
      <c r="H16" s="13">
        <v>197272</v>
      </c>
      <c r="I16" s="13">
        <v>36740</v>
      </c>
      <c r="J16" s="13">
        <v>290000</v>
      </c>
      <c r="K16" s="13">
        <v>449</v>
      </c>
      <c r="L16" s="13">
        <v>3200</v>
      </c>
    </row>
    <row r="17" spans="2:12" ht="24.75" customHeight="1">
      <c r="B17" s="184" t="s">
        <v>38</v>
      </c>
      <c r="C17" s="12">
        <v>0</v>
      </c>
      <c r="D17" s="12">
        <v>0</v>
      </c>
      <c r="E17" s="12">
        <v>17230</v>
      </c>
      <c r="F17" s="12">
        <v>58460</v>
      </c>
      <c r="G17" s="12">
        <v>68400</v>
      </c>
      <c r="H17" s="12">
        <v>246700</v>
      </c>
      <c r="I17" s="12">
        <v>16348</v>
      </c>
      <c r="J17" s="12">
        <v>143956</v>
      </c>
      <c r="K17" s="12">
        <v>44</v>
      </c>
      <c r="L17" s="12">
        <v>23050</v>
      </c>
    </row>
    <row r="18" spans="2:12" ht="24.75" customHeight="1" thickBot="1">
      <c r="B18" s="34" t="s">
        <v>39</v>
      </c>
      <c r="C18" s="13">
        <v>55120</v>
      </c>
      <c r="D18" s="13">
        <v>64046</v>
      </c>
      <c r="E18" s="13">
        <v>351211</v>
      </c>
      <c r="F18" s="13">
        <v>280120</v>
      </c>
      <c r="G18" s="13">
        <v>38812</v>
      </c>
      <c r="H18" s="13">
        <v>150327</v>
      </c>
      <c r="I18" s="13">
        <v>75810</v>
      </c>
      <c r="J18" s="13">
        <v>1409875</v>
      </c>
      <c r="K18" s="13">
        <v>242</v>
      </c>
      <c r="L18" s="13">
        <v>69935</v>
      </c>
    </row>
    <row r="19" spans="2:12" ht="24.75" customHeight="1" thickBot="1">
      <c r="B19" s="226" t="s">
        <v>2</v>
      </c>
      <c r="C19" s="18">
        <f>SUM(C6:C18)</f>
        <v>399219</v>
      </c>
      <c r="D19" s="18">
        <f aca="true" t="shared" si="0" ref="D19:L19">SUM(D6:D18)</f>
        <v>614982</v>
      </c>
      <c r="E19" s="18">
        <f t="shared" si="0"/>
        <v>1486681</v>
      </c>
      <c r="F19" s="18">
        <f t="shared" si="0"/>
        <v>1686453</v>
      </c>
      <c r="G19" s="18">
        <f t="shared" si="0"/>
        <v>956455</v>
      </c>
      <c r="H19" s="18">
        <f t="shared" si="0"/>
        <v>4002156</v>
      </c>
      <c r="I19" s="18">
        <f t="shared" si="0"/>
        <v>1107361</v>
      </c>
      <c r="J19" s="18">
        <f t="shared" si="0"/>
        <v>18448596</v>
      </c>
      <c r="K19" s="18">
        <f t="shared" si="0"/>
        <v>4631</v>
      </c>
      <c r="L19" s="18">
        <f t="shared" si="0"/>
        <v>342110</v>
      </c>
    </row>
    <row r="20" spans="2:12" ht="15.75" thickTop="1">
      <c r="B20" s="185"/>
      <c r="C20" s="169"/>
      <c r="D20" s="169"/>
      <c r="E20" s="169"/>
      <c r="F20" s="169"/>
      <c r="G20" s="169"/>
      <c r="H20" s="169"/>
      <c r="I20" s="169"/>
      <c r="J20" s="169"/>
      <c r="K20" s="169"/>
      <c r="L20" s="169"/>
    </row>
    <row r="21" spans="2:7" ht="15">
      <c r="B21" s="25"/>
      <c r="C21" s="25"/>
      <c r="D21" s="25"/>
      <c r="E21" s="25"/>
      <c r="F21" s="25"/>
      <c r="G21" s="25"/>
    </row>
    <row r="22" spans="2:7" ht="15">
      <c r="B22" s="25"/>
      <c r="C22" s="25"/>
      <c r="D22" s="25"/>
      <c r="E22" s="25"/>
      <c r="F22" s="25"/>
      <c r="G22" s="25"/>
    </row>
    <row r="23" spans="2:12" ht="18">
      <c r="B23" s="307" t="s">
        <v>439</v>
      </c>
      <c r="C23" s="307"/>
      <c r="D23" s="307"/>
      <c r="E23" s="307"/>
      <c r="F23" s="307"/>
      <c r="G23" s="307"/>
      <c r="H23" s="307"/>
      <c r="I23" s="307"/>
      <c r="J23" s="307"/>
      <c r="K23" s="307"/>
      <c r="L23" s="307"/>
    </row>
    <row r="24" spans="2:12" ht="15.75">
      <c r="B24" s="304" t="s">
        <v>425</v>
      </c>
      <c r="C24" s="304"/>
      <c r="D24" s="167"/>
      <c r="E24" s="303" t="s">
        <v>317</v>
      </c>
      <c r="F24" s="303"/>
      <c r="G24" s="303"/>
      <c r="H24" s="303"/>
      <c r="I24" s="303"/>
      <c r="J24" s="104"/>
      <c r="K24" s="305" t="s">
        <v>51</v>
      </c>
      <c r="L24" s="305"/>
    </row>
    <row r="25" spans="2:12" ht="31.5" customHeight="1">
      <c r="B25" s="321" t="s">
        <v>8</v>
      </c>
      <c r="C25" s="336" t="s">
        <v>338</v>
      </c>
      <c r="D25" s="336"/>
      <c r="E25" s="336" t="s">
        <v>339</v>
      </c>
      <c r="F25" s="336"/>
      <c r="G25" s="336" t="s">
        <v>356</v>
      </c>
      <c r="H25" s="336"/>
      <c r="I25" s="336" t="s">
        <v>357</v>
      </c>
      <c r="J25" s="336"/>
      <c r="K25" s="336" t="s">
        <v>358</v>
      </c>
      <c r="L25" s="336"/>
    </row>
    <row r="26" spans="2:12" ht="42.75" customHeight="1" thickBot="1">
      <c r="B26" s="316"/>
      <c r="C26" s="168" t="s">
        <v>3</v>
      </c>
      <c r="D26" s="168" t="s">
        <v>31</v>
      </c>
      <c r="E26" s="168" t="s">
        <v>3</v>
      </c>
      <c r="F26" s="168" t="s">
        <v>31</v>
      </c>
      <c r="G26" s="168" t="s">
        <v>3</v>
      </c>
      <c r="H26" s="168" t="s">
        <v>31</v>
      </c>
      <c r="I26" s="168" t="s">
        <v>3</v>
      </c>
      <c r="J26" s="168" t="s">
        <v>31</v>
      </c>
      <c r="K26" s="168" t="s">
        <v>3</v>
      </c>
      <c r="L26" s="168" t="s">
        <v>31</v>
      </c>
    </row>
    <row r="27" spans="2:12" ht="24.75" customHeight="1" thickTop="1">
      <c r="B27" s="202" t="s">
        <v>326</v>
      </c>
      <c r="C27" s="13">
        <v>1174</v>
      </c>
      <c r="D27" s="13">
        <v>5754</v>
      </c>
      <c r="E27" s="13">
        <v>1107</v>
      </c>
      <c r="F27" s="13">
        <v>5495</v>
      </c>
      <c r="G27" s="13">
        <v>58</v>
      </c>
      <c r="H27" s="13">
        <v>48820</v>
      </c>
      <c r="I27" s="13">
        <v>1202</v>
      </c>
      <c r="J27" s="13">
        <v>5975</v>
      </c>
      <c r="K27" s="13">
        <v>128</v>
      </c>
      <c r="L27" s="13">
        <v>9953</v>
      </c>
    </row>
    <row r="28" spans="2:12" ht="24.75" customHeight="1">
      <c r="B28" s="225" t="s">
        <v>32</v>
      </c>
      <c r="C28" s="12">
        <v>2005</v>
      </c>
      <c r="D28" s="12">
        <v>16766</v>
      </c>
      <c r="E28" s="12">
        <v>204</v>
      </c>
      <c r="F28" s="12">
        <v>645</v>
      </c>
      <c r="G28" s="12">
        <v>27</v>
      </c>
      <c r="H28" s="12">
        <v>34980</v>
      </c>
      <c r="I28" s="12">
        <v>473</v>
      </c>
      <c r="J28" s="12">
        <v>1553</v>
      </c>
      <c r="K28" s="12">
        <v>23</v>
      </c>
      <c r="L28" s="12">
        <v>2435</v>
      </c>
    </row>
    <row r="29" spans="2:12" ht="24.75" customHeight="1">
      <c r="B29" s="202" t="s">
        <v>33</v>
      </c>
      <c r="C29" s="13">
        <v>6664</v>
      </c>
      <c r="D29" s="13">
        <v>30797</v>
      </c>
      <c r="E29" s="13">
        <v>2668</v>
      </c>
      <c r="F29" s="13">
        <v>14997</v>
      </c>
      <c r="G29" s="13">
        <v>175</v>
      </c>
      <c r="H29" s="13">
        <v>229250</v>
      </c>
      <c r="I29" s="13">
        <v>8272</v>
      </c>
      <c r="J29" s="13">
        <v>85974</v>
      </c>
      <c r="K29" s="13">
        <v>378</v>
      </c>
      <c r="L29" s="13">
        <v>90720</v>
      </c>
    </row>
    <row r="30" spans="2:12" ht="24.75" customHeight="1">
      <c r="B30" s="225" t="s">
        <v>327</v>
      </c>
      <c r="C30" s="12">
        <v>3845</v>
      </c>
      <c r="D30" s="12">
        <v>18989</v>
      </c>
      <c r="E30" s="12">
        <v>150</v>
      </c>
      <c r="F30" s="12">
        <v>750</v>
      </c>
      <c r="G30" s="12">
        <v>384</v>
      </c>
      <c r="H30" s="12">
        <v>318286</v>
      </c>
      <c r="I30" s="12">
        <v>4740</v>
      </c>
      <c r="J30" s="12">
        <v>23503</v>
      </c>
      <c r="K30" s="12">
        <v>200</v>
      </c>
      <c r="L30" s="12">
        <v>29350</v>
      </c>
    </row>
    <row r="31" spans="2:12" ht="24.75" customHeight="1">
      <c r="B31" s="202" t="s">
        <v>34</v>
      </c>
      <c r="C31" s="13">
        <v>4489</v>
      </c>
      <c r="D31" s="13">
        <v>21220</v>
      </c>
      <c r="E31" s="13">
        <v>0</v>
      </c>
      <c r="F31" s="13">
        <v>0</v>
      </c>
      <c r="G31" s="13">
        <v>85</v>
      </c>
      <c r="H31" s="13">
        <v>83100</v>
      </c>
      <c r="I31" s="13">
        <v>5521</v>
      </c>
      <c r="J31" s="13">
        <v>26329</v>
      </c>
      <c r="K31" s="13">
        <v>165</v>
      </c>
      <c r="L31" s="13">
        <v>39740</v>
      </c>
    </row>
    <row r="32" spans="2:12" ht="24.75" customHeight="1">
      <c r="B32" s="225" t="s">
        <v>35</v>
      </c>
      <c r="C32" s="12">
        <v>2767</v>
      </c>
      <c r="D32" s="12">
        <v>16687</v>
      </c>
      <c r="E32" s="12">
        <v>375</v>
      </c>
      <c r="F32" s="12">
        <v>1500</v>
      </c>
      <c r="G32" s="12">
        <v>41</v>
      </c>
      <c r="H32" s="12">
        <v>22200</v>
      </c>
      <c r="I32" s="12">
        <v>1150</v>
      </c>
      <c r="J32" s="12">
        <v>6194</v>
      </c>
      <c r="K32" s="12">
        <v>60</v>
      </c>
      <c r="L32" s="12">
        <v>6935</v>
      </c>
    </row>
    <row r="33" spans="2:12" ht="24.75" customHeight="1">
      <c r="B33" s="202" t="s">
        <v>36</v>
      </c>
      <c r="C33" s="13">
        <v>300</v>
      </c>
      <c r="D33" s="13">
        <v>1200</v>
      </c>
      <c r="E33" s="13">
        <v>0</v>
      </c>
      <c r="F33" s="13">
        <v>0</v>
      </c>
      <c r="G33" s="13">
        <v>13</v>
      </c>
      <c r="H33" s="13">
        <v>91500</v>
      </c>
      <c r="I33" s="13">
        <v>849</v>
      </c>
      <c r="J33" s="13">
        <v>7312</v>
      </c>
      <c r="K33" s="13">
        <v>34</v>
      </c>
      <c r="L33" s="13">
        <v>4500</v>
      </c>
    </row>
    <row r="34" spans="2:12" ht="24.75" customHeight="1">
      <c r="B34" s="225" t="s">
        <v>37</v>
      </c>
      <c r="C34" s="12">
        <v>503</v>
      </c>
      <c r="D34" s="12">
        <v>2232</v>
      </c>
      <c r="E34" s="12">
        <v>156</v>
      </c>
      <c r="F34" s="12">
        <v>896</v>
      </c>
      <c r="G34" s="12">
        <v>42</v>
      </c>
      <c r="H34" s="12">
        <v>46650</v>
      </c>
      <c r="I34" s="12">
        <v>540</v>
      </c>
      <c r="J34" s="12">
        <v>2720</v>
      </c>
      <c r="K34" s="12">
        <v>40</v>
      </c>
      <c r="L34" s="12">
        <v>6157</v>
      </c>
    </row>
    <row r="35" spans="2:12" ht="24.75" customHeight="1">
      <c r="B35" s="202" t="s">
        <v>95</v>
      </c>
      <c r="C35" s="13">
        <v>2115</v>
      </c>
      <c r="D35" s="13">
        <v>6803</v>
      </c>
      <c r="E35" s="13">
        <v>135</v>
      </c>
      <c r="F35" s="13">
        <v>540</v>
      </c>
      <c r="G35" s="13">
        <v>92</v>
      </c>
      <c r="H35" s="13">
        <v>56231</v>
      </c>
      <c r="I35" s="13">
        <v>2335</v>
      </c>
      <c r="J35" s="13">
        <v>9727</v>
      </c>
      <c r="K35" s="13">
        <v>72</v>
      </c>
      <c r="L35" s="13">
        <v>24445</v>
      </c>
    </row>
    <row r="36" spans="2:12" ht="24.75" customHeight="1">
      <c r="B36" s="184" t="s">
        <v>94</v>
      </c>
      <c r="C36" s="12">
        <v>437</v>
      </c>
      <c r="D36" s="12">
        <v>1743</v>
      </c>
      <c r="E36" s="12">
        <v>2410</v>
      </c>
      <c r="F36" s="12">
        <v>13774</v>
      </c>
      <c r="G36" s="12">
        <v>330</v>
      </c>
      <c r="H36" s="12">
        <v>98120</v>
      </c>
      <c r="I36" s="12">
        <v>1446</v>
      </c>
      <c r="J36" s="12">
        <v>8576</v>
      </c>
      <c r="K36" s="12">
        <v>12</v>
      </c>
      <c r="L36" s="12">
        <v>4725</v>
      </c>
    </row>
    <row r="37" spans="2:12" ht="24.75" customHeight="1">
      <c r="B37" s="34" t="s">
        <v>404</v>
      </c>
      <c r="C37" s="13">
        <v>443</v>
      </c>
      <c r="D37" s="13">
        <v>2565</v>
      </c>
      <c r="E37" s="13">
        <v>260</v>
      </c>
      <c r="F37" s="13">
        <v>1120</v>
      </c>
      <c r="G37" s="13">
        <v>51</v>
      </c>
      <c r="H37" s="13">
        <v>70200</v>
      </c>
      <c r="I37" s="13">
        <v>372</v>
      </c>
      <c r="J37" s="13">
        <v>1860</v>
      </c>
      <c r="K37" s="13">
        <v>55</v>
      </c>
      <c r="L37" s="13">
        <v>52110</v>
      </c>
    </row>
    <row r="38" spans="2:12" ht="24.75" customHeight="1">
      <c r="B38" s="184" t="s">
        <v>38</v>
      </c>
      <c r="C38" s="12">
        <v>20</v>
      </c>
      <c r="D38" s="12">
        <v>160</v>
      </c>
      <c r="E38" s="12">
        <v>0</v>
      </c>
      <c r="F38" s="12">
        <v>0</v>
      </c>
      <c r="G38" s="12">
        <v>1</v>
      </c>
      <c r="H38" s="12">
        <v>5000</v>
      </c>
      <c r="I38" s="12">
        <v>1103</v>
      </c>
      <c r="J38" s="12">
        <v>12346</v>
      </c>
      <c r="K38" s="12">
        <v>43</v>
      </c>
      <c r="L38" s="12">
        <v>29850</v>
      </c>
    </row>
    <row r="39" spans="2:12" ht="24.75" customHeight="1" thickBot="1">
      <c r="B39" s="34" t="s">
        <v>39</v>
      </c>
      <c r="C39" s="13">
        <v>9019</v>
      </c>
      <c r="D39" s="13">
        <v>46619</v>
      </c>
      <c r="E39" s="13">
        <v>432</v>
      </c>
      <c r="F39" s="13">
        <v>2795</v>
      </c>
      <c r="G39" s="13">
        <v>395</v>
      </c>
      <c r="H39" s="13">
        <v>173967</v>
      </c>
      <c r="I39" s="13">
        <v>11695</v>
      </c>
      <c r="J39" s="13">
        <v>64414</v>
      </c>
      <c r="K39" s="13">
        <v>274</v>
      </c>
      <c r="L39" s="13">
        <v>90775</v>
      </c>
    </row>
    <row r="40" spans="2:12" ht="24.75" customHeight="1" thickBot="1">
      <c r="B40" s="226" t="s">
        <v>2</v>
      </c>
      <c r="C40" s="18">
        <f>SUM(C27:C39)</f>
        <v>33781</v>
      </c>
      <c r="D40" s="18">
        <f aca="true" t="shared" si="1" ref="D40:L40">SUM(D27:D39)</f>
        <v>171535</v>
      </c>
      <c r="E40" s="18">
        <f t="shared" si="1"/>
        <v>7897</v>
      </c>
      <c r="F40" s="18">
        <f t="shared" si="1"/>
        <v>42512</v>
      </c>
      <c r="G40" s="18">
        <f t="shared" si="1"/>
        <v>1694</v>
      </c>
      <c r="H40" s="18">
        <f t="shared" si="1"/>
        <v>1278304</v>
      </c>
      <c r="I40" s="18">
        <f t="shared" si="1"/>
        <v>39698</v>
      </c>
      <c r="J40" s="18">
        <f t="shared" si="1"/>
        <v>256483</v>
      </c>
      <c r="K40" s="18">
        <f t="shared" si="1"/>
        <v>1484</v>
      </c>
      <c r="L40" s="18">
        <f t="shared" si="1"/>
        <v>391695</v>
      </c>
    </row>
    <row r="41" ht="15.75" thickTop="1"/>
    <row r="42" spans="2:12" ht="18">
      <c r="B42" s="307" t="s">
        <v>439</v>
      </c>
      <c r="C42" s="307"/>
      <c r="D42" s="307"/>
      <c r="E42" s="307"/>
      <c r="F42" s="307"/>
      <c r="G42" s="307"/>
      <c r="H42" s="307"/>
      <c r="I42" s="307"/>
      <c r="J42" s="307"/>
      <c r="K42" s="307"/>
      <c r="L42" s="307"/>
    </row>
    <row r="43" spans="2:12" ht="15.75">
      <c r="B43" s="304" t="s">
        <v>425</v>
      </c>
      <c r="C43" s="304"/>
      <c r="D43" s="167"/>
      <c r="E43" s="167"/>
      <c r="F43" s="335" t="s">
        <v>314</v>
      </c>
      <c r="G43" s="335"/>
      <c r="H43" s="335"/>
      <c r="I43" s="167"/>
      <c r="J43" s="167"/>
      <c r="K43" s="305" t="s">
        <v>47</v>
      </c>
      <c r="L43" s="305"/>
    </row>
    <row r="44" spans="2:12" ht="15.75">
      <c r="B44" s="310" t="s">
        <v>318</v>
      </c>
      <c r="C44" s="321" t="s">
        <v>359</v>
      </c>
      <c r="D44" s="321"/>
      <c r="E44" s="321" t="s">
        <v>360</v>
      </c>
      <c r="F44" s="321"/>
      <c r="G44" s="310" t="s">
        <v>361</v>
      </c>
      <c r="H44" s="310"/>
      <c r="I44" s="310" t="s">
        <v>362</v>
      </c>
      <c r="J44" s="310"/>
      <c r="K44" s="329" t="s">
        <v>415</v>
      </c>
      <c r="L44" s="329"/>
    </row>
    <row r="45" spans="2:12" ht="44.25" customHeight="1" thickBot="1">
      <c r="B45" s="311"/>
      <c r="C45" s="168" t="s">
        <v>3</v>
      </c>
      <c r="D45" s="168" t="s">
        <v>31</v>
      </c>
      <c r="E45" s="168" t="s">
        <v>3</v>
      </c>
      <c r="F45" s="168" t="s">
        <v>31</v>
      </c>
      <c r="G45" s="168" t="s">
        <v>3</v>
      </c>
      <c r="H45" s="168" t="s">
        <v>31</v>
      </c>
      <c r="I45" s="168" t="s">
        <v>24</v>
      </c>
      <c r="J45" s="168" t="s">
        <v>31</v>
      </c>
      <c r="K45" s="168" t="s">
        <v>24</v>
      </c>
      <c r="L45" s="168" t="s">
        <v>31</v>
      </c>
    </row>
    <row r="46" spans="2:12" ht="24.75" customHeight="1" thickTop="1">
      <c r="B46" s="202" t="s">
        <v>326</v>
      </c>
      <c r="C46" s="13">
        <v>95</v>
      </c>
      <c r="D46" s="13">
        <v>5535</v>
      </c>
      <c r="E46" s="13">
        <v>191</v>
      </c>
      <c r="F46" s="13">
        <v>6030</v>
      </c>
      <c r="G46" s="13">
        <v>422</v>
      </c>
      <c r="H46" s="13">
        <v>21120</v>
      </c>
      <c r="I46" s="13">
        <v>46</v>
      </c>
      <c r="J46" s="13">
        <v>34800</v>
      </c>
      <c r="K46" s="13">
        <v>43</v>
      </c>
      <c r="L46" s="13">
        <v>16650</v>
      </c>
    </row>
    <row r="47" spans="2:12" ht="24.75" customHeight="1">
      <c r="B47" s="225" t="s">
        <v>32</v>
      </c>
      <c r="C47" s="12">
        <v>20</v>
      </c>
      <c r="D47" s="12">
        <v>1610</v>
      </c>
      <c r="E47" s="12">
        <v>120</v>
      </c>
      <c r="F47" s="12">
        <v>3125</v>
      </c>
      <c r="G47" s="12">
        <v>214</v>
      </c>
      <c r="H47" s="12">
        <v>11525</v>
      </c>
      <c r="I47" s="12">
        <v>41</v>
      </c>
      <c r="J47" s="12">
        <v>153000</v>
      </c>
      <c r="K47" s="12">
        <v>308</v>
      </c>
      <c r="L47" s="12">
        <v>384550</v>
      </c>
    </row>
    <row r="48" spans="2:12" ht="24.75" customHeight="1">
      <c r="B48" s="202" t="s">
        <v>33</v>
      </c>
      <c r="C48" s="13">
        <v>19</v>
      </c>
      <c r="D48" s="13">
        <v>1690</v>
      </c>
      <c r="E48" s="13">
        <v>1325</v>
      </c>
      <c r="F48" s="13">
        <v>39465</v>
      </c>
      <c r="G48" s="13">
        <v>2850</v>
      </c>
      <c r="H48" s="13">
        <v>167598</v>
      </c>
      <c r="I48" s="13">
        <v>293</v>
      </c>
      <c r="J48" s="13">
        <v>2084150</v>
      </c>
      <c r="K48" s="13">
        <v>2810</v>
      </c>
      <c r="L48" s="13">
        <v>1314545</v>
      </c>
    </row>
    <row r="49" spans="2:12" ht="24.75" customHeight="1">
      <c r="B49" s="225" t="s">
        <v>327</v>
      </c>
      <c r="C49" s="12">
        <v>38</v>
      </c>
      <c r="D49" s="12">
        <v>15804</v>
      </c>
      <c r="E49" s="12">
        <v>611</v>
      </c>
      <c r="F49" s="12">
        <v>18428</v>
      </c>
      <c r="G49" s="12">
        <v>1365</v>
      </c>
      <c r="H49" s="12">
        <v>69077</v>
      </c>
      <c r="I49" s="12">
        <v>219</v>
      </c>
      <c r="J49" s="12">
        <v>2975018</v>
      </c>
      <c r="K49" s="12">
        <v>514</v>
      </c>
      <c r="L49" s="12">
        <v>262860</v>
      </c>
    </row>
    <row r="50" spans="2:12" ht="24.75" customHeight="1">
      <c r="B50" s="202" t="s">
        <v>34</v>
      </c>
      <c r="C50" s="13">
        <v>144</v>
      </c>
      <c r="D50" s="13">
        <v>8545</v>
      </c>
      <c r="E50" s="13">
        <v>521</v>
      </c>
      <c r="F50" s="13">
        <v>16525</v>
      </c>
      <c r="G50" s="13">
        <v>1263</v>
      </c>
      <c r="H50" s="13">
        <v>50714</v>
      </c>
      <c r="I50" s="13">
        <v>3</v>
      </c>
      <c r="J50" s="13">
        <v>76000</v>
      </c>
      <c r="K50" s="13">
        <v>0</v>
      </c>
      <c r="L50" s="13">
        <v>0</v>
      </c>
    </row>
    <row r="51" spans="2:12" ht="24.75" customHeight="1">
      <c r="B51" s="225" t="s">
        <v>35</v>
      </c>
      <c r="C51" s="12">
        <v>157</v>
      </c>
      <c r="D51" s="12">
        <v>6700</v>
      </c>
      <c r="E51" s="12">
        <v>244</v>
      </c>
      <c r="F51" s="12">
        <v>10020</v>
      </c>
      <c r="G51" s="12">
        <v>595</v>
      </c>
      <c r="H51" s="12">
        <v>34745</v>
      </c>
      <c r="I51" s="12">
        <v>2</v>
      </c>
      <c r="J51" s="12">
        <v>35000</v>
      </c>
      <c r="K51" s="12">
        <v>130</v>
      </c>
      <c r="L51" s="12">
        <v>45440</v>
      </c>
    </row>
    <row r="52" spans="2:12" ht="24.75" customHeight="1">
      <c r="B52" s="202" t="s">
        <v>36</v>
      </c>
      <c r="C52" s="13">
        <v>0</v>
      </c>
      <c r="D52" s="13">
        <v>0</v>
      </c>
      <c r="E52" s="13">
        <v>194</v>
      </c>
      <c r="F52" s="13">
        <v>11245</v>
      </c>
      <c r="G52" s="13">
        <v>629</v>
      </c>
      <c r="H52" s="13">
        <v>44005</v>
      </c>
      <c r="I52" s="13">
        <v>22</v>
      </c>
      <c r="J52" s="13">
        <v>211000</v>
      </c>
      <c r="K52" s="13">
        <v>321</v>
      </c>
      <c r="L52" s="13">
        <v>179600</v>
      </c>
    </row>
    <row r="53" spans="2:12" ht="24.75" customHeight="1">
      <c r="B53" s="225" t="s">
        <v>37</v>
      </c>
      <c r="C53" s="12">
        <v>17</v>
      </c>
      <c r="D53" s="12">
        <v>900</v>
      </c>
      <c r="E53" s="12">
        <v>53</v>
      </c>
      <c r="F53" s="12">
        <v>2095</v>
      </c>
      <c r="G53" s="12">
        <v>326</v>
      </c>
      <c r="H53" s="12">
        <v>16040</v>
      </c>
      <c r="I53" s="12">
        <v>73</v>
      </c>
      <c r="J53" s="12">
        <v>2195000</v>
      </c>
      <c r="K53" s="12">
        <v>752</v>
      </c>
      <c r="L53" s="12">
        <v>490155</v>
      </c>
    </row>
    <row r="54" spans="2:12" ht="24.75" customHeight="1">
      <c r="B54" s="34" t="s">
        <v>95</v>
      </c>
      <c r="C54" s="13">
        <v>26</v>
      </c>
      <c r="D54" s="13">
        <v>1410</v>
      </c>
      <c r="E54" s="13">
        <v>413</v>
      </c>
      <c r="F54" s="13">
        <v>12491</v>
      </c>
      <c r="G54" s="13">
        <v>1030</v>
      </c>
      <c r="H54" s="13">
        <v>54329</v>
      </c>
      <c r="I54" s="13">
        <v>27</v>
      </c>
      <c r="J54" s="13">
        <v>383000</v>
      </c>
      <c r="K54" s="13">
        <v>450</v>
      </c>
      <c r="L54" s="13">
        <v>218000</v>
      </c>
    </row>
    <row r="55" spans="2:12" ht="24.75" customHeight="1">
      <c r="B55" s="184" t="s">
        <v>94</v>
      </c>
      <c r="C55" s="12">
        <v>1</v>
      </c>
      <c r="D55" s="12">
        <v>70</v>
      </c>
      <c r="E55" s="12">
        <v>1189</v>
      </c>
      <c r="F55" s="12">
        <v>12981</v>
      </c>
      <c r="G55" s="12">
        <v>1581</v>
      </c>
      <c r="H55" s="12">
        <v>82632</v>
      </c>
      <c r="I55" s="12">
        <v>96</v>
      </c>
      <c r="J55" s="12">
        <v>207900</v>
      </c>
      <c r="K55" s="12">
        <v>1855</v>
      </c>
      <c r="L55" s="12">
        <v>541500</v>
      </c>
    </row>
    <row r="56" spans="2:12" ht="24.75" customHeight="1">
      <c r="B56" s="34" t="s">
        <v>404</v>
      </c>
      <c r="C56" s="13">
        <v>0</v>
      </c>
      <c r="D56" s="13">
        <v>0</v>
      </c>
      <c r="E56" s="13">
        <v>71</v>
      </c>
      <c r="F56" s="13">
        <v>1380</v>
      </c>
      <c r="G56" s="13">
        <v>463</v>
      </c>
      <c r="H56" s="13">
        <v>36130</v>
      </c>
      <c r="I56" s="13">
        <v>32</v>
      </c>
      <c r="J56" s="13">
        <v>498000</v>
      </c>
      <c r="K56" s="13">
        <v>762</v>
      </c>
      <c r="L56" s="13">
        <v>186600</v>
      </c>
    </row>
    <row r="57" spans="2:12" ht="24.75" customHeight="1">
      <c r="B57" s="184" t="s">
        <v>38</v>
      </c>
      <c r="C57" s="12">
        <v>0</v>
      </c>
      <c r="D57" s="12">
        <v>0</v>
      </c>
      <c r="E57" s="12">
        <v>90</v>
      </c>
      <c r="F57" s="12">
        <v>5440</v>
      </c>
      <c r="G57" s="12">
        <v>384</v>
      </c>
      <c r="H57" s="12">
        <v>28505</v>
      </c>
      <c r="I57" s="12">
        <v>29</v>
      </c>
      <c r="J57" s="12">
        <v>337000</v>
      </c>
      <c r="K57" s="12">
        <v>770</v>
      </c>
      <c r="L57" s="12">
        <v>332750</v>
      </c>
    </row>
    <row r="58" spans="2:12" ht="24.75" customHeight="1" thickBot="1">
      <c r="B58" s="34" t="s">
        <v>39</v>
      </c>
      <c r="C58" s="13">
        <v>50</v>
      </c>
      <c r="D58" s="13">
        <v>2375</v>
      </c>
      <c r="E58" s="13">
        <v>931</v>
      </c>
      <c r="F58" s="13">
        <v>39570</v>
      </c>
      <c r="G58" s="13">
        <v>3286</v>
      </c>
      <c r="H58" s="13">
        <v>183897</v>
      </c>
      <c r="I58" s="13">
        <v>96</v>
      </c>
      <c r="J58" s="13">
        <v>1414930</v>
      </c>
      <c r="K58" s="13">
        <v>1915</v>
      </c>
      <c r="L58" s="13">
        <v>999200</v>
      </c>
    </row>
    <row r="59" spans="2:12" ht="24.75" customHeight="1" thickBot="1">
      <c r="B59" s="226" t="s">
        <v>2</v>
      </c>
      <c r="C59" s="18">
        <f>SUM(C46:C58)</f>
        <v>567</v>
      </c>
      <c r="D59" s="18">
        <f aca="true" t="shared" si="2" ref="D59:L59">SUM(D46:D58)</f>
        <v>44639</v>
      </c>
      <c r="E59" s="18">
        <f t="shared" si="2"/>
        <v>5953</v>
      </c>
      <c r="F59" s="18">
        <f t="shared" si="2"/>
        <v>178795</v>
      </c>
      <c r="G59" s="18">
        <f t="shared" si="2"/>
        <v>14408</v>
      </c>
      <c r="H59" s="18">
        <f t="shared" si="2"/>
        <v>800317</v>
      </c>
      <c r="I59" s="18">
        <f t="shared" si="2"/>
        <v>979</v>
      </c>
      <c r="J59" s="18">
        <f t="shared" si="2"/>
        <v>10604798</v>
      </c>
      <c r="K59" s="18">
        <f t="shared" si="2"/>
        <v>10630</v>
      </c>
      <c r="L59" s="18">
        <f t="shared" si="2"/>
        <v>4971850</v>
      </c>
    </row>
    <row r="60" spans="2:7" ht="15.75" thickTop="1">
      <c r="B60" s="170"/>
      <c r="C60" s="170"/>
      <c r="D60" s="170"/>
      <c r="E60" s="170"/>
      <c r="F60" s="170"/>
      <c r="G60" s="170"/>
    </row>
    <row r="63" spans="2:12" ht="18" customHeight="1">
      <c r="B63" s="307" t="s">
        <v>439</v>
      </c>
      <c r="C63" s="307"/>
      <c r="D63" s="307"/>
      <c r="E63" s="307"/>
      <c r="F63" s="307"/>
      <c r="G63" s="307"/>
      <c r="H63" s="307"/>
      <c r="I63" s="307"/>
      <c r="J63" s="307"/>
      <c r="K63" s="307"/>
      <c r="L63" s="307"/>
    </row>
    <row r="64" spans="2:12" ht="15.75" customHeight="1">
      <c r="B64" s="304" t="s">
        <v>425</v>
      </c>
      <c r="C64" s="304"/>
      <c r="D64" s="167"/>
      <c r="E64" s="167"/>
      <c r="F64" s="335" t="s">
        <v>314</v>
      </c>
      <c r="G64" s="335"/>
      <c r="H64" s="335"/>
      <c r="I64" s="167"/>
      <c r="J64" s="303" t="s">
        <v>47</v>
      </c>
      <c r="K64" s="303"/>
      <c r="L64" s="303"/>
    </row>
    <row r="65" spans="2:12" ht="15.75" customHeight="1">
      <c r="B65" s="310" t="s">
        <v>54</v>
      </c>
      <c r="C65" s="310" t="s">
        <v>363</v>
      </c>
      <c r="D65" s="310"/>
      <c r="E65" s="310" t="s">
        <v>496</v>
      </c>
      <c r="F65" s="310"/>
      <c r="G65" s="321" t="s">
        <v>495</v>
      </c>
      <c r="H65" s="321"/>
      <c r="I65" s="194" t="s">
        <v>364</v>
      </c>
      <c r="J65" s="310" t="s">
        <v>391</v>
      </c>
      <c r="K65" s="310"/>
      <c r="L65" s="310"/>
    </row>
    <row r="66" spans="2:12" ht="16.5" thickBot="1">
      <c r="B66" s="311"/>
      <c r="C66" s="168" t="s">
        <v>3</v>
      </c>
      <c r="D66" s="168" t="s">
        <v>31</v>
      </c>
      <c r="E66" s="168" t="s">
        <v>3</v>
      </c>
      <c r="F66" s="168" t="s">
        <v>31</v>
      </c>
      <c r="G66" s="316" t="s">
        <v>31</v>
      </c>
      <c r="H66" s="316"/>
      <c r="I66" s="168" t="s">
        <v>31</v>
      </c>
      <c r="J66" s="168" t="s">
        <v>24</v>
      </c>
      <c r="K66" s="168" t="s">
        <v>3</v>
      </c>
      <c r="L66" s="195" t="s">
        <v>31</v>
      </c>
    </row>
    <row r="67" spans="2:12" ht="24.75" customHeight="1" thickTop="1">
      <c r="B67" s="202" t="s">
        <v>326</v>
      </c>
      <c r="C67" s="13">
        <v>10</v>
      </c>
      <c r="D67" s="13">
        <v>4000</v>
      </c>
      <c r="E67" s="13">
        <v>46</v>
      </c>
      <c r="F67" s="13">
        <v>27065</v>
      </c>
      <c r="G67" s="319">
        <v>661900</v>
      </c>
      <c r="H67" s="319"/>
      <c r="I67" s="13">
        <v>600760</v>
      </c>
      <c r="J67" s="13">
        <f aca="true" t="shared" si="3" ref="J67:J79">C6+E6+G6+I6+I46+K46</f>
        <v>101454</v>
      </c>
      <c r="K67" s="13">
        <f aca="true" t="shared" si="4" ref="K67:K79">K6+C27+E27+G27+I27+K27+C46+E46+G46+C67+E67</f>
        <v>4536</v>
      </c>
      <c r="L67" s="13">
        <f aca="true" t="shared" si="5" ref="L67:L79">D6+F6+H6+J6+L6+D27+F27+H27+J27+L27+D46+F46+H46+J46+L46+D67+F67+G67+I67</f>
        <v>1805052</v>
      </c>
    </row>
    <row r="68" spans="2:12" ht="24.75" customHeight="1">
      <c r="B68" s="225" t="s">
        <v>32</v>
      </c>
      <c r="C68" s="12">
        <v>299</v>
      </c>
      <c r="D68" s="12">
        <v>406500</v>
      </c>
      <c r="E68" s="12">
        <v>57</v>
      </c>
      <c r="F68" s="12">
        <v>63755</v>
      </c>
      <c r="G68" s="314">
        <v>94600</v>
      </c>
      <c r="H68" s="314"/>
      <c r="I68" s="12">
        <v>162400</v>
      </c>
      <c r="J68" s="12">
        <f t="shared" si="3"/>
        <v>96353</v>
      </c>
      <c r="K68" s="12">
        <f t="shared" si="4"/>
        <v>3846</v>
      </c>
      <c r="L68" s="12">
        <f t="shared" si="5"/>
        <v>3900673</v>
      </c>
    </row>
    <row r="69" spans="2:12" ht="24.75" customHeight="1">
      <c r="B69" s="202" t="s">
        <v>33</v>
      </c>
      <c r="C69" s="13">
        <v>1957</v>
      </c>
      <c r="D69" s="13">
        <v>873125</v>
      </c>
      <c r="E69" s="13">
        <v>273</v>
      </c>
      <c r="F69" s="13">
        <v>136500</v>
      </c>
      <c r="G69" s="313">
        <v>2399900</v>
      </c>
      <c r="H69" s="313"/>
      <c r="I69" s="13">
        <v>297877</v>
      </c>
      <c r="J69" s="13">
        <f t="shared" si="3"/>
        <v>773693</v>
      </c>
      <c r="K69" s="13">
        <f t="shared" si="4"/>
        <v>25561</v>
      </c>
      <c r="L69" s="13">
        <f t="shared" si="5"/>
        <v>10103820</v>
      </c>
    </row>
    <row r="70" spans="2:12" ht="24.75" customHeight="1">
      <c r="B70" s="225" t="s">
        <v>327</v>
      </c>
      <c r="C70" s="12">
        <v>733</v>
      </c>
      <c r="D70" s="12">
        <v>449975</v>
      </c>
      <c r="E70" s="12">
        <v>128</v>
      </c>
      <c r="F70" s="12">
        <v>28240</v>
      </c>
      <c r="G70" s="314">
        <v>5799323</v>
      </c>
      <c r="H70" s="314"/>
      <c r="I70" s="12">
        <v>3116480</v>
      </c>
      <c r="J70" s="12">
        <f t="shared" si="3"/>
        <v>918354</v>
      </c>
      <c r="K70" s="12">
        <f t="shared" si="4"/>
        <v>13790</v>
      </c>
      <c r="L70" s="12">
        <f t="shared" si="5"/>
        <v>20310153</v>
      </c>
    </row>
    <row r="71" spans="2:12" ht="24.75" customHeight="1">
      <c r="B71" s="202" t="s">
        <v>34</v>
      </c>
      <c r="C71" s="13">
        <v>1</v>
      </c>
      <c r="D71" s="13">
        <v>3000</v>
      </c>
      <c r="E71" s="13">
        <v>20</v>
      </c>
      <c r="F71" s="13">
        <v>3650</v>
      </c>
      <c r="G71" s="313">
        <v>405360</v>
      </c>
      <c r="H71" s="313"/>
      <c r="I71" s="13">
        <v>281395</v>
      </c>
      <c r="J71" s="13">
        <f t="shared" si="3"/>
        <v>337810</v>
      </c>
      <c r="K71" s="13">
        <f t="shared" si="4"/>
        <v>12310</v>
      </c>
      <c r="L71" s="13">
        <f t="shared" si="5"/>
        <v>1753295</v>
      </c>
    </row>
    <row r="72" spans="2:20" ht="24.75" customHeight="1">
      <c r="B72" s="225" t="s">
        <v>35</v>
      </c>
      <c r="C72" s="12">
        <v>620</v>
      </c>
      <c r="D72" s="12">
        <v>530600</v>
      </c>
      <c r="E72" s="12">
        <v>26</v>
      </c>
      <c r="F72" s="12">
        <v>8430</v>
      </c>
      <c r="G72" s="314">
        <v>706822</v>
      </c>
      <c r="H72" s="314"/>
      <c r="I72" s="12">
        <v>3202020</v>
      </c>
      <c r="J72" s="12">
        <f t="shared" si="3"/>
        <v>182796</v>
      </c>
      <c r="K72" s="12">
        <f t="shared" si="4"/>
        <v>6192</v>
      </c>
      <c r="L72" s="12">
        <f t="shared" si="5"/>
        <v>5828195</v>
      </c>
      <c r="T72" t="s">
        <v>56</v>
      </c>
    </row>
    <row r="73" spans="2:12" ht="24.75" customHeight="1">
      <c r="B73" s="202" t="s">
        <v>36</v>
      </c>
      <c r="C73" s="13">
        <v>99</v>
      </c>
      <c r="D73" s="13">
        <v>72400</v>
      </c>
      <c r="E73" s="13">
        <v>55</v>
      </c>
      <c r="F73" s="13">
        <v>7110</v>
      </c>
      <c r="G73" s="313">
        <v>39750</v>
      </c>
      <c r="H73" s="313"/>
      <c r="I73" s="13">
        <v>449220</v>
      </c>
      <c r="J73" s="13">
        <f t="shared" si="3"/>
        <v>112788</v>
      </c>
      <c r="K73" s="13">
        <f t="shared" si="4"/>
        <v>2206</v>
      </c>
      <c r="L73" s="13">
        <f t="shared" si="5"/>
        <v>2928025</v>
      </c>
    </row>
    <row r="74" spans="2:12" ht="24.75" customHeight="1">
      <c r="B74" s="225" t="s">
        <v>37</v>
      </c>
      <c r="C74" s="12">
        <v>406</v>
      </c>
      <c r="D74" s="12">
        <v>321980</v>
      </c>
      <c r="E74" s="12">
        <v>27</v>
      </c>
      <c r="F74" s="12">
        <v>20505</v>
      </c>
      <c r="G74" s="314">
        <v>26390</v>
      </c>
      <c r="H74" s="314"/>
      <c r="I74" s="12">
        <v>741005</v>
      </c>
      <c r="J74" s="12">
        <f t="shared" si="3"/>
        <v>97320</v>
      </c>
      <c r="K74" s="12">
        <f t="shared" si="4"/>
        <v>2129</v>
      </c>
      <c r="L74" s="12">
        <f t="shared" si="5"/>
        <v>5197065</v>
      </c>
    </row>
    <row r="75" spans="2:12" ht="24.75" customHeight="1">
      <c r="B75" s="34" t="s">
        <v>95</v>
      </c>
      <c r="C75" s="13">
        <v>432</v>
      </c>
      <c r="D75" s="13">
        <v>228300</v>
      </c>
      <c r="E75" s="13">
        <v>59</v>
      </c>
      <c r="F75" s="13">
        <v>6935</v>
      </c>
      <c r="G75" s="313">
        <v>217300</v>
      </c>
      <c r="H75" s="313"/>
      <c r="I75" s="13">
        <v>248500</v>
      </c>
      <c r="J75" s="13">
        <f t="shared" si="3"/>
        <v>264162</v>
      </c>
      <c r="K75" s="13">
        <f t="shared" si="4"/>
        <v>6769</v>
      </c>
      <c r="L75" s="13">
        <f t="shared" si="5"/>
        <v>3783243</v>
      </c>
    </row>
    <row r="76" spans="2:12" ht="24.75" customHeight="1">
      <c r="B76" s="225" t="s">
        <v>94</v>
      </c>
      <c r="C76" s="12">
        <v>3820</v>
      </c>
      <c r="D76" s="12">
        <v>2195750</v>
      </c>
      <c r="E76" s="12">
        <v>9</v>
      </c>
      <c r="F76" s="12">
        <v>675</v>
      </c>
      <c r="G76" s="314">
        <v>54240</v>
      </c>
      <c r="H76" s="314"/>
      <c r="I76" s="12">
        <v>557050</v>
      </c>
      <c r="J76" s="12">
        <f t="shared" si="3"/>
        <v>233009</v>
      </c>
      <c r="K76" s="12">
        <f t="shared" si="4"/>
        <v>11678</v>
      </c>
      <c r="L76" s="12">
        <f t="shared" si="5"/>
        <v>6040892</v>
      </c>
    </row>
    <row r="77" spans="2:12" ht="24.75" customHeight="1">
      <c r="B77" s="202" t="s">
        <v>404</v>
      </c>
      <c r="C77" s="13">
        <v>823</v>
      </c>
      <c r="D77" s="13">
        <v>356550</v>
      </c>
      <c r="E77" s="13">
        <v>22</v>
      </c>
      <c r="F77" s="13">
        <v>8950</v>
      </c>
      <c r="G77" s="313">
        <v>401000</v>
      </c>
      <c r="H77" s="313"/>
      <c r="I77" s="13">
        <v>150000</v>
      </c>
      <c r="J77" s="13">
        <f t="shared" si="3"/>
        <v>217845</v>
      </c>
      <c r="K77" s="13">
        <f t="shared" si="4"/>
        <v>3009</v>
      </c>
      <c r="L77" s="13">
        <f t="shared" si="5"/>
        <v>2336037</v>
      </c>
    </row>
    <row r="78" spans="2:12" ht="24.75" customHeight="1">
      <c r="B78" s="184" t="s">
        <v>38</v>
      </c>
      <c r="C78" s="12">
        <v>1540</v>
      </c>
      <c r="D78" s="12">
        <v>924000</v>
      </c>
      <c r="E78" s="12">
        <v>16</v>
      </c>
      <c r="F78" s="12">
        <v>3040</v>
      </c>
      <c r="G78" s="314">
        <v>256000</v>
      </c>
      <c r="H78" s="314"/>
      <c r="I78" s="12">
        <v>485000</v>
      </c>
      <c r="J78" s="12">
        <f t="shared" si="3"/>
        <v>102777</v>
      </c>
      <c r="K78" s="12">
        <f t="shared" si="4"/>
        <v>3241</v>
      </c>
      <c r="L78" s="12">
        <f t="shared" si="5"/>
        <v>2891257</v>
      </c>
    </row>
    <row r="79" spans="2:12" ht="24.75" customHeight="1" thickBot="1">
      <c r="B79" s="34" t="s">
        <v>39</v>
      </c>
      <c r="C79" s="13">
        <v>112</v>
      </c>
      <c r="D79" s="13">
        <v>55750</v>
      </c>
      <c r="E79" s="13">
        <v>190</v>
      </c>
      <c r="F79" s="13">
        <v>66500</v>
      </c>
      <c r="G79" s="315">
        <v>1345801</v>
      </c>
      <c r="H79" s="315"/>
      <c r="I79" s="13">
        <v>5342592</v>
      </c>
      <c r="J79" s="13">
        <f t="shared" si="3"/>
        <v>522964</v>
      </c>
      <c r="K79" s="13">
        <f t="shared" si="4"/>
        <v>26626</v>
      </c>
      <c r="L79" s="13">
        <f t="shared" si="5"/>
        <v>11803488</v>
      </c>
    </row>
    <row r="80" spans="2:12" ht="24.75" customHeight="1" thickBot="1">
      <c r="B80" s="226" t="s">
        <v>2</v>
      </c>
      <c r="C80" s="18">
        <f>SUM(C67:C79)</f>
        <v>10852</v>
      </c>
      <c r="D80" s="18">
        <f aca="true" t="shared" si="6" ref="D80:K80">SUM(D67:D79)</f>
        <v>6421930</v>
      </c>
      <c r="E80" s="18">
        <f t="shared" si="6"/>
        <v>928</v>
      </c>
      <c r="F80" s="18">
        <f t="shared" si="6"/>
        <v>381355</v>
      </c>
      <c r="G80" s="312">
        <f t="shared" si="6"/>
        <v>12408386</v>
      </c>
      <c r="H80" s="312"/>
      <c r="I80" s="18">
        <f t="shared" si="6"/>
        <v>15634299</v>
      </c>
      <c r="J80" s="18">
        <f t="shared" si="6"/>
        <v>3961325</v>
      </c>
      <c r="K80" s="18">
        <f t="shared" si="6"/>
        <v>121893</v>
      </c>
      <c r="L80" s="18">
        <f>SUM(L67:L79)</f>
        <v>78681195</v>
      </c>
    </row>
    <row r="81" ht="15.75" thickTop="1">
      <c r="L81" s="10"/>
    </row>
    <row r="82" spans="2:7" ht="15">
      <c r="B82" s="25"/>
      <c r="C82" s="25"/>
      <c r="D82" s="25"/>
      <c r="E82" s="25"/>
      <c r="F82" s="25"/>
      <c r="G82" s="25"/>
    </row>
  </sheetData>
  <sheetProtection/>
  <mergeCells count="54">
    <mergeCell ref="G67:H67"/>
    <mergeCell ref="G68:H68"/>
    <mergeCell ref="G69:H69"/>
    <mergeCell ref="G70:H70"/>
    <mergeCell ref="G71:H71"/>
    <mergeCell ref="G72:H72"/>
    <mergeCell ref="G80:H80"/>
    <mergeCell ref="G73:H73"/>
    <mergeCell ref="G74:H74"/>
    <mergeCell ref="G75:H75"/>
    <mergeCell ref="G76:H76"/>
    <mergeCell ref="G77:H77"/>
    <mergeCell ref="G78:H78"/>
    <mergeCell ref="G79:H79"/>
    <mergeCell ref="B2:L2"/>
    <mergeCell ref="B3:C3"/>
    <mergeCell ref="F3:H3"/>
    <mergeCell ref="K3:L3"/>
    <mergeCell ref="B4:B5"/>
    <mergeCell ref="C4:D4"/>
    <mergeCell ref="E4:F4"/>
    <mergeCell ref="G4:H4"/>
    <mergeCell ref="I4:J4"/>
    <mergeCell ref="K4:L4"/>
    <mergeCell ref="B24:C24"/>
    <mergeCell ref="E24:I24"/>
    <mergeCell ref="K24:L24"/>
    <mergeCell ref="B23:L23"/>
    <mergeCell ref="B25:B26"/>
    <mergeCell ref="C25:D25"/>
    <mergeCell ref="E25:F25"/>
    <mergeCell ref="G25:H25"/>
    <mergeCell ref="K25:L25"/>
    <mergeCell ref="I25:J25"/>
    <mergeCell ref="B42:L42"/>
    <mergeCell ref="B43:C43"/>
    <mergeCell ref="F43:H43"/>
    <mergeCell ref="K43:L43"/>
    <mergeCell ref="B44:B45"/>
    <mergeCell ref="C44:D44"/>
    <mergeCell ref="E44:F44"/>
    <mergeCell ref="G44:H44"/>
    <mergeCell ref="I44:J44"/>
    <mergeCell ref="K44:L44"/>
    <mergeCell ref="J64:L64"/>
    <mergeCell ref="B63:L63"/>
    <mergeCell ref="B64:C64"/>
    <mergeCell ref="F64:H64"/>
    <mergeCell ref="B65:B66"/>
    <mergeCell ref="C65:D65"/>
    <mergeCell ref="E65:F65"/>
    <mergeCell ref="G65:H65"/>
    <mergeCell ref="G66:H66"/>
    <mergeCell ref="J65:L65"/>
  </mergeCells>
  <printOptions/>
  <pageMargins left="0.7" right="0.7" top="1.1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O21"/>
  <sheetViews>
    <sheetView rightToLeft="1" zoomScalePageLayoutView="0" workbookViewId="0" topLeftCell="A1">
      <selection activeCell="O7" sqref="O7"/>
    </sheetView>
  </sheetViews>
  <sheetFormatPr defaultColWidth="9.140625" defaultRowHeight="15"/>
  <cols>
    <col min="1" max="1" width="2.8515625" style="0" customWidth="1"/>
    <col min="2" max="2" width="9.7109375" style="7" customWidth="1"/>
    <col min="3" max="3" width="11.28125" style="7" customWidth="1"/>
    <col min="4" max="4" width="11.421875" style="7" customWidth="1"/>
    <col min="5" max="5" width="11.140625" style="7" customWidth="1"/>
    <col min="6" max="7" width="11.28125" style="7" customWidth="1"/>
    <col min="8" max="9" width="10.57421875" style="7" customWidth="1"/>
    <col min="10" max="10" width="11.140625" style="7" customWidth="1"/>
    <col min="11" max="11" width="13.140625" style="7" customWidth="1"/>
  </cols>
  <sheetData>
    <row r="2" spans="2:11" ht="24" customHeight="1">
      <c r="B2" s="338" t="s">
        <v>439</v>
      </c>
      <c r="C2" s="338"/>
      <c r="D2" s="338"/>
      <c r="E2" s="338"/>
      <c r="F2" s="338"/>
      <c r="G2" s="338"/>
      <c r="H2" s="338"/>
      <c r="I2" s="338"/>
      <c r="J2" s="338"/>
      <c r="K2" s="338"/>
    </row>
    <row r="3" spans="2:11" ht="20.25" customHeight="1">
      <c r="B3" s="342" t="s">
        <v>427</v>
      </c>
      <c r="C3" s="342"/>
      <c r="D3" s="115"/>
      <c r="E3" s="339" t="s">
        <v>173</v>
      </c>
      <c r="F3" s="339"/>
      <c r="G3" s="339"/>
      <c r="H3" s="116"/>
      <c r="I3" s="340" t="s">
        <v>47</v>
      </c>
      <c r="J3" s="340"/>
      <c r="K3" s="340"/>
    </row>
    <row r="4" spans="2:11" ht="18" customHeight="1">
      <c r="B4" s="337" t="s">
        <v>8</v>
      </c>
      <c r="C4" s="337" t="s">
        <v>174</v>
      </c>
      <c r="D4" s="337"/>
      <c r="E4" s="337" t="s">
        <v>175</v>
      </c>
      <c r="F4" s="337"/>
      <c r="G4" s="337" t="s">
        <v>176</v>
      </c>
      <c r="H4" s="337"/>
      <c r="I4" s="117" t="s">
        <v>178</v>
      </c>
      <c r="J4" s="337" t="s">
        <v>177</v>
      </c>
      <c r="K4" s="337"/>
    </row>
    <row r="5" spans="2:11" ht="21" customHeight="1" thickBot="1">
      <c r="B5" s="343"/>
      <c r="C5" s="152" t="s">
        <v>60</v>
      </c>
      <c r="D5" s="152" t="s">
        <v>31</v>
      </c>
      <c r="E5" s="152" t="s">
        <v>60</v>
      </c>
      <c r="F5" s="152" t="s">
        <v>31</v>
      </c>
      <c r="G5" s="152" t="s">
        <v>60</v>
      </c>
      <c r="H5" s="152" t="s">
        <v>31</v>
      </c>
      <c r="I5" s="152" t="s">
        <v>31</v>
      </c>
      <c r="J5" s="182" t="s">
        <v>60</v>
      </c>
      <c r="K5" s="152" t="s">
        <v>31</v>
      </c>
    </row>
    <row r="6" spans="2:11" ht="24.75" customHeight="1" thickTop="1">
      <c r="B6" s="34" t="s">
        <v>326</v>
      </c>
      <c r="C6" s="13">
        <v>72850</v>
      </c>
      <c r="D6" s="13">
        <v>146000</v>
      </c>
      <c r="E6" s="13">
        <v>63590</v>
      </c>
      <c r="F6" s="13">
        <v>187410</v>
      </c>
      <c r="G6" s="13">
        <v>1000</v>
      </c>
      <c r="H6" s="13">
        <v>2000</v>
      </c>
      <c r="I6" s="13">
        <v>166100</v>
      </c>
      <c r="J6" s="13">
        <f>C6+E6+G6</f>
        <v>137440</v>
      </c>
      <c r="K6" s="13">
        <f>D6+F6+H6+I6</f>
        <v>501510</v>
      </c>
    </row>
    <row r="7" spans="2:11" ht="24.75" customHeight="1">
      <c r="B7" s="184" t="s">
        <v>32</v>
      </c>
      <c r="C7" s="12">
        <v>38627</v>
      </c>
      <c r="D7" s="12">
        <v>104820</v>
      </c>
      <c r="E7" s="12">
        <v>9880</v>
      </c>
      <c r="F7" s="12">
        <v>106450</v>
      </c>
      <c r="G7" s="12">
        <v>250</v>
      </c>
      <c r="H7" s="12">
        <v>2190</v>
      </c>
      <c r="I7" s="12">
        <v>193125</v>
      </c>
      <c r="J7" s="12">
        <f aca="true" t="shared" si="0" ref="J7:J18">C7+E7+G7</f>
        <v>48757</v>
      </c>
      <c r="K7" s="12">
        <f aca="true" t="shared" si="1" ref="K7:K18">D7+F7+H7+I7</f>
        <v>406585</v>
      </c>
    </row>
    <row r="8" spans="2:11" ht="24.75" customHeight="1">
      <c r="B8" s="34" t="s">
        <v>33</v>
      </c>
      <c r="C8" s="13">
        <v>36699</v>
      </c>
      <c r="D8" s="13">
        <v>88848</v>
      </c>
      <c r="E8" s="13">
        <v>20480</v>
      </c>
      <c r="F8" s="13">
        <v>59765</v>
      </c>
      <c r="G8" s="13">
        <v>10685</v>
      </c>
      <c r="H8" s="13">
        <v>69150</v>
      </c>
      <c r="I8" s="13">
        <v>77950</v>
      </c>
      <c r="J8" s="13">
        <f t="shared" si="0"/>
        <v>67864</v>
      </c>
      <c r="K8" s="13">
        <f t="shared" si="1"/>
        <v>295713</v>
      </c>
    </row>
    <row r="9" spans="2:11" ht="24.75" customHeight="1">
      <c r="B9" s="184" t="s">
        <v>327</v>
      </c>
      <c r="C9" s="12">
        <v>31680</v>
      </c>
      <c r="D9" s="12">
        <v>70018</v>
      </c>
      <c r="E9" s="12">
        <v>100997</v>
      </c>
      <c r="F9" s="12">
        <v>473875</v>
      </c>
      <c r="G9" s="12">
        <v>49901</v>
      </c>
      <c r="H9" s="12">
        <v>195435</v>
      </c>
      <c r="I9" s="12">
        <v>0</v>
      </c>
      <c r="J9" s="12">
        <f t="shared" si="0"/>
        <v>182578</v>
      </c>
      <c r="K9" s="12">
        <f t="shared" si="1"/>
        <v>739328</v>
      </c>
    </row>
    <row r="10" spans="2:13" ht="24.75" customHeight="1">
      <c r="B10" s="34" t="s">
        <v>34</v>
      </c>
      <c r="C10" s="13">
        <v>25735</v>
      </c>
      <c r="D10" s="13">
        <v>77380</v>
      </c>
      <c r="E10" s="13">
        <v>16080</v>
      </c>
      <c r="F10" s="13">
        <v>49755</v>
      </c>
      <c r="G10" s="13">
        <v>27345</v>
      </c>
      <c r="H10" s="13">
        <v>109580</v>
      </c>
      <c r="I10" s="13">
        <v>24165</v>
      </c>
      <c r="J10" s="13">
        <f t="shared" si="0"/>
        <v>69160</v>
      </c>
      <c r="K10" s="13">
        <f t="shared" si="1"/>
        <v>260880</v>
      </c>
      <c r="M10" s="17"/>
    </row>
    <row r="11" spans="2:15" ht="24.75" customHeight="1">
      <c r="B11" s="184" t="s">
        <v>35</v>
      </c>
      <c r="C11" s="12">
        <v>5154</v>
      </c>
      <c r="D11" s="12">
        <v>12962</v>
      </c>
      <c r="E11" s="12">
        <v>7183</v>
      </c>
      <c r="F11" s="12">
        <v>21549</v>
      </c>
      <c r="G11" s="12">
        <v>47185</v>
      </c>
      <c r="H11" s="12">
        <v>225755</v>
      </c>
      <c r="I11" s="12">
        <v>7250</v>
      </c>
      <c r="J11" s="12">
        <f t="shared" si="0"/>
        <v>59522</v>
      </c>
      <c r="K11" s="12">
        <f t="shared" si="1"/>
        <v>267516</v>
      </c>
      <c r="O11" s="20"/>
    </row>
    <row r="12" spans="2:14" ht="24.75" customHeight="1">
      <c r="B12" s="34" t="s">
        <v>36</v>
      </c>
      <c r="C12" s="13">
        <v>13513</v>
      </c>
      <c r="D12" s="13">
        <v>99315</v>
      </c>
      <c r="E12" s="13">
        <v>14118</v>
      </c>
      <c r="F12" s="13">
        <v>102102</v>
      </c>
      <c r="G12" s="13">
        <v>0</v>
      </c>
      <c r="H12" s="13">
        <v>0</v>
      </c>
      <c r="I12" s="13">
        <v>6920</v>
      </c>
      <c r="J12" s="13">
        <f t="shared" si="0"/>
        <v>27631</v>
      </c>
      <c r="K12" s="13">
        <f t="shared" si="1"/>
        <v>208337</v>
      </c>
      <c r="N12" s="20"/>
    </row>
    <row r="13" spans="2:11" ht="24.75" customHeight="1">
      <c r="B13" s="184" t="s">
        <v>37</v>
      </c>
      <c r="C13" s="12">
        <v>3150</v>
      </c>
      <c r="D13" s="12">
        <v>8050</v>
      </c>
      <c r="E13" s="12">
        <v>4770</v>
      </c>
      <c r="F13" s="12">
        <v>14130</v>
      </c>
      <c r="G13" s="12">
        <v>1715</v>
      </c>
      <c r="H13" s="12">
        <v>4110</v>
      </c>
      <c r="I13" s="12">
        <v>8500</v>
      </c>
      <c r="J13" s="12">
        <f t="shared" si="0"/>
        <v>9635</v>
      </c>
      <c r="K13" s="12">
        <f t="shared" si="1"/>
        <v>34790</v>
      </c>
    </row>
    <row r="14" spans="2:11" ht="24.75" customHeight="1">
      <c r="B14" s="34" t="s">
        <v>95</v>
      </c>
      <c r="C14" s="13">
        <v>11700</v>
      </c>
      <c r="D14" s="13">
        <v>35550</v>
      </c>
      <c r="E14" s="13">
        <v>5950</v>
      </c>
      <c r="F14" s="13">
        <v>30325</v>
      </c>
      <c r="G14" s="13">
        <v>14000</v>
      </c>
      <c r="H14" s="13">
        <v>70300</v>
      </c>
      <c r="I14" s="13">
        <v>2000</v>
      </c>
      <c r="J14" s="13">
        <f t="shared" si="0"/>
        <v>31650</v>
      </c>
      <c r="K14" s="13">
        <f t="shared" si="1"/>
        <v>138175</v>
      </c>
    </row>
    <row r="15" spans="2:11" ht="24.75" customHeight="1">
      <c r="B15" s="184" t="s">
        <v>94</v>
      </c>
      <c r="C15" s="12">
        <v>150</v>
      </c>
      <c r="D15" s="12">
        <v>450</v>
      </c>
      <c r="E15" s="12">
        <v>86000</v>
      </c>
      <c r="F15" s="12">
        <v>262680</v>
      </c>
      <c r="G15" s="12">
        <v>88300</v>
      </c>
      <c r="H15" s="12">
        <v>269500</v>
      </c>
      <c r="I15" s="12">
        <v>0</v>
      </c>
      <c r="J15" s="12">
        <f t="shared" si="0"/>
        <v>174450</v>
      </c>
      <c r="K15" s="12">
        <f t="shared" si="1"/>
        <v>532630</v>
      </c>
    </row>
    <row r="16" spans="2:11" ht="24.75" customHeight="1">
      <c r="B16" s="34" t="s">
        <v>404</v>
      </c>
      <c r="C16" s="13">
        <v>2050</v>
      </c>
      <c r="D16" s="13">
        <v>4100</v>
      </c>
      <c r="E16" s="13">
        <v>7640</v>
      </c>
      <c r="F16" s="13">
        <v>22720</v>
      </c>
      <c r="G16" s="13">
        <v>1570</v>
      </c>
      <c r="H16" s="13">
        <v>5010</v>
      </c>
      <c r="I16" s="13">
        <v>0</v>
      </c>
      <c r="J16" s="13">
        <f t="shared" si="0"/>
        <v>11260</v>
      </c>
      <c r="K16" s="13">
        <f t="shared" si="1"/>
        <v>31830</v>
      </c>
    </row>
    <row r="17" spans="2:11" ht="24.75" customHeight="1">
      <c r="B17" s="184" t="s">
        <v>38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102660</v>
      </c>
      <c r="J17" s="12">
        <f t="shared" si="0"/>
        <v>0</v>
      </c>
      <c r="K17" s="12">
        <f t="shared" si="1"/>
        <v>102660</v>
      </c>
    </row>
    <row r="18" spans="2:11" ht="24.75" customHeight="1" thickBot="1">
      <c r="B18" s="34" t="s">
        <v>39</v>
      </c>
      <c r="C18" s="13">
        <v>164627</v>
      </c>
      <c r="D18" s="13">
        <v>432092</v>
      </c>
      <c r="E18" s="13">
        <v>23806</v>
      </c>
      <c r="F18" s="13">
        <v>53232</v>
      </c>
      <c r="G18" s="13">
        <v>1726</v>
      </c>
      <c r="H18" s="13">
        <v>7812</v>
      </c>
      <c r="I18" s="13">
        <v>8150</v>
      </c>
      <c r="J18" s="13">
        <f t="shared" si="0"/>
        <v>190159</v>
      </c>
      <c r="K18" s="13">
        <f t="shared" si="1"/>
        <v>501286</v>
      </c>
    </row>
    <row r="19" spans="2:11" ht="24.75" customHeight="1" thickBot="1">
      <c r="B19" s="249" t="s">
        <v>2</v>
      </c>
      <c r="C19" s="18">
        <f>SUM(C6:C18)</f>
        <v>405935</v>
      </c>
      <c r="D19" s="18">
        <f aca="true" t="shared" si="2" ref="D19:K19">SUM(D6:D18)</f>
        <v>1079585</v>
      </c>
      <c r="E19" s="18">
        <f t="shared" si="2"/>
        <v>360494</v>
      </c>
      <c r="F19" s="18">
        <f t="shared" si="2"/>
        <v>1383993</v>
      </c>
      <c r="G19" s="18">
        <f t="shared" si="2"/>
        <v>243677</v>
      </c>
      <c r="H19" s="18">
        <f t="shared" si="2"/>
        <v>960842</v>
      </c>
      <c r="I19" s="18">
        <f t="shared" si="2"/>
        <v>596820</v>
      </c>
      <c r="J19" s="18">
        <f t="shared" si="2"/>
        <v>1010106</v>
      </c>
      <c r="K19" s="18">
        <f t="shared" si="2"/>
        <v>4021240</v>
      </c>
    </row>
    <row r="20" spans="2:11" ht="16.5" thickTop="1">
      <c r="B20" s="5"/>
      <c r="C20" s="23"/>
      <c r="D20" s="23"/>
      <c r="E20" s="23"/>
      <c r="F20" s="23"/>
      <c r="G20" s="23"/>
      <c r="H20" s="23"/>
      <c r="I20" s="23"/>
      <c r="J20" s="23"/>
      <c r="K20" s="23"/>
    </row>
    <row r="21" spans="2:7" ht="15">
      <c r="B21" s="341"/>
      <c r="C21" s="341"/>
      <c r="D21" s="341"/>
      <c r="E21" s="341"/>
      <c r="F21" s="341"/>
      <c r="G21" s="341"/>
    </row>
  </sheetData>
  <sheetProtection/>
  <mergeCells count="10">
    <mergeCell ref="J4:K4"/>
    <mergeCell ref="B2:K2"/>
    <mergeCell ref="E3:G3"/>
    <mergeCell ref="I3:K3"/>
    <mergeCell ref="B21:G21"/>
    <mergeCell ref="B3:C3"/>
    <mergeCell ref="B4:B5"/>
    <mergeCell ref="C4:D4"/>
    <mergeCell ref="E4:F4"/>
    <mergeCell ref="G4:H4"/>
  </mergeCells>
  <printOptions/>
  <pageMargins left="1" right="1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X199"/>
  <sheetViews>
    <sheetView rightToLeft="1" workbookViewId="0" topLeftCell="A202">
      <selection activeCell="L173" sqref="L173"/>
    </sheetView>
  </sheetViews>
  <sheetFormatPr defaultColWidth="9.140625" defaultRowHeight="15"/>
  <cols>
    <col min="1" max="1" width="7.8515625" style="0" customWidth="1"/>
    <col min="2" max="2" width="9.57421875" style="4" customWidth="1"/>
    <col min="3" max="3" width="11.140625" style="0" customWidth="1"/>
    <col min="4" max="4" width="12.00390625" style="0" customWidth="1"/>
    <col min="5" max="5" width="11.7109375" style="0" customWidth="1"/>
    <col min="6" max="6" width="10.140625" style="0" customWidth="1"/>
    <col min="7" max="7" width="10.8515625" style="0" customWidth="1"/>
    <col min="8" max="8" width="9.00390625" style="0" customWidth="1"/>
    <col min="9" max="9" width="10.00390625" style="0" customWidth="1"/>
    <col min="10" max="10" width="9.8515625" style="0" customWidth="1"/>
    <col min="11" max="11" width="8.57421875" style="0" customWidth="1"/>
    <col min="12" max="12" width="10.57421875" style="0" customWidth="1"/>
    <col min="13" max="13" width="8.00390625" style="0" customWidth="1"/>
    <col min="14" max="14" width="9.28125" style="0" customWidth="1"/>
    <col min="15" max="15" width="9.00390625" style="0" customWidth="1"/>
    <col min="16" max="16" width="13.57421875" style="0" customWidth="1"/>
    <col min="17" max="17" width="7.00390625" style="0" customWidth="1"/>
    <col min="18" max="18" width="8.7109375" style="0" customWidth="1"/>
    <col min="19" max="19" width="16.140625" style="0" customWidth="1"/>
    <col min="20" max="20" width="8.8515625" style="0" customWidth="1"/>
    <col min="21" max="21" width="11.7109375" style="0" customWidth="1"/>
    <col min="22" max="23" width="10.28125" style="0" customWidth="1"/>
  </cols>
  <sheetData>
    <row r="2" spans="2:10" ht="23.25" customHeight="1">
      <c r="B2" s="307" t="s">
        <v>439</v>
      </c>
      <c r="C2" s="307"/>
      <c r="D2" s="307"/>
      <c r="E2" s="307"/>
      <c r="F2" s="307"/>
      <c r="G2" s="307"/>
      <c r="H2" s="307"/>
      <c r="I2" s="307"/>
      <c r="J2" s="307"/>
    </row>
    <row r="3" spans="2:10" ht="23.25" customHeight="1">
      <c r="B3" s="304" t="s">
        <v>425</v>
      </c>
      <c r="C3" s="304"/>
      <c r="D3" s="109"/>
      <c r="E3" s="303" t="s">
        <v>61</v>
      </c>
      <c r="F3" s="303"/>
      <c r="G3" s="303"/>
      <c r="H3" s="305" t="s">
        <v>62</v>
      </c>
      <c r="I3" s="305"/>
      <c r="J3" s="305"/>
    </row>
    <row r="4" spans="2:10" ht="20.25" customHeight="1">
      <c r="B4" s="321" t="s">
        <v>239</v>
      </c>
      <c r="C4" s="330" t="s">
        <v>188</v>
      </c>
      <c r="D4" s="330"/>
      <c r="E4" s="330" t="s">
        <v>189</v>
      </c>
      <c r="F4" s="330"/>
      <c r="G4" s="330" t="s">
        <v>190</v>
      </c>
      <c r="H4" s="330"/>
      <c r="I4" s="330" t="s">
        <v>242</v>
      </c>
      <c r="J4" s="330"/>
    </row>
    <row r="5" spans="2:10" ht="18" customHeight="1" thickBot="1">
      <c r="B5" s="316"/>
      <c r="C5" s="146" t="s">
        <v>63</v>
      </c>
      <c r="D5" s="146" t="s">
        <v>31</v>
      </c>
      <c r="E5" s="146" t="s">
        <v>44</v>
      </c>
      <c r="F5" s="146" t="s">
        <v>31</v>
      </c>
      <c r="G5" s="146" t="s">
        <v>21</v>
      </c>
      <c r="H5" s="146" t="s">
        <v>31</v>
      </c>
      <c r="I5" s="146" t="s">
        <v>44</v>
      </c>
      <c r="J5" s="146" t="s">
        <v>31</v>
      </c>
    </row>
    <row r="6" spans="2:16" ht="24.75" customHeight="1" thickTop="1">
      <c r="B6" s="34" t="s">
        <v>326</v>
      </c>
      <c r="C6" s="13">
        <v>719</v>
      </c>
      <c r="D6" s="13">
        <v>41010</v>
      </c>
      <c r="E6" s="13">
        <v>91696</v>
      </c>
      <c r="F6" s="13">
        <v>567655</v>
      </c>
      <c r="G6" s="13">
        <v>4489</v>
      </c>
      <c r="H6" s="13">
        <v>58555</v>
      </c>
      <c r="I6" s="13">
        <v>641244</v>
      </c>
      <c r="J6" s="13">
        <v>8291556</v>
      </c>
      <c r="L6" s="10"/>
      <c r="P6" s="10"/>
    </row>
    <row r="7" spans="2:16" ht="24.75" customHeight="1">
      <c r="B7" s="184" t="s">
        <v>32</v>
      </c>
      <c r="C7" s="12">
        <v>250</v>
      </c>
      <c r="D7" s="12">
        <v>5100</v>
      </c>
      <c r="E7" s="12">
        <v>547313</v>
      </c>
      <c r="F7" s="12">
        <v>2277900</v>
      </c>
      <c r="G7" s="12">
        <v>45395</v>
      </c>
      <c r="H7" s="12">
        <v>145450</v>
      </c>
      <c r="I7" s="12">
        <v>1498359</v>
      </c>
      <c r="J7" s="12">
        <v>5333297</v>
      </c>
      <c r="L7" s="10"/>
      <c r="P7" s="10"/>
    </row>
    <row r="8" spans="2:19" ht="24.75" customHeight="1">
      <c r="B8" s="34" t="s">
        <v>33</v>
      </c>
      <c r="C8" s="13">
        <v>97</v>
      </c>
      <c r="D8" s="13">
        <v>2507</v>
      </c>
      <c r="E8" s="13">
        <v>415686</v>
      </c>
      <c r="F8" s="13">
        <v>1756320</v>
      </c>
      <c r="G8" s="13">
        <v>13640</v>
      </c>
      <c r="H8" s="13">
        <v>173280</v>
      </c>
      <c r="I8" s="13">
        <v>533754</v>
      </c>
      <c r="J8" s="13">
        <v>4572743</v>
      </c>
      <c r="L8" s="10"/>
      <c r="P8" s="10"/>
      <c r="Q8" s="206"/>
      <c r="R8" s="206"/>
      <c r="S8" s="206"/>
    </row>
    <row r="9" spans="2:19" ht="24.75" customHeight="1">
      <c r="B9" s="184" t="s">
        <v>327</v>
      </c>
      <c r="C9" s="12">
        <v>150</v>
      </c>
      <c r="D9" s="12">
        <v>5760</v>
      </c>
      <c r="E9" s="12">
        <v>3059974</v>
      </c>
      <c r="F9" s="12">
        <v>12324046</v>
      </c>
      <c r="G9" s="12">
        <v>9066</v>
      </c>
      <c r="H9" s="12">
        <v>53138</v>
      </c>
      <c r="I9" s="12">
        <v>2408013</v>
      </c>
      <c r="J9" s="12">
        <v>12956348</v>
      </c>
      <c r="L9" s="10"/>
      <c r="P9" s="10"/>
      <c r="Q9" s="206"/>
      <c r="R9" s="206"/>
      <c r="S9" s="206"/>
    </row>
    <row r="10" spans="2:16" ht="24.75" customHeight="1">
      <c r="B10" s="34" t="s">
        <v>34</v>
      </c>
      <c r="C10" s="13">
        <v>1249</v>
      </c>
      <c r="D10" s="13">
        <v>46430</v>
      </c>
      <c r="E10" s="13">
        <v>151024</v>
      </c>
      <c r="F10" s="13">
        <v>848960</v>
      </c>
      <c r="G10" s="13">
        <v>7045</v>
      </c>
      <c r="H10" s="13">
        <v>138880</v>
      </c>
      <c r="I10" s="13">
        <v>421439</v>
      </c>
      <c r="J10" s="13">
        <v>4535828</v>
      </c>
      <c r="L10" s="10"/>
      <c r="P10" s="10"/>
    </row>
    <row r="11" spans="2:16" ht="24.75" customHeight="1">
      <c r="B11" s="184" t="s">
        <v>35</v>
      </c>
      <c r="C11" s="12">
        <v>32874</v>
      </c>
      <c r="D11" s="12">
        <v>106282</v>
      </c>
      <c r="E11" s="12">
        <v>961009</v>
      </c>
      <c r="F11" s="12">
        <v>3496525</v>
      </c>
      <c r="G11" s="12">
        <v>2653</v>
      </c>
      <c r="H11" s="12">
        <v>26833</v>
      </c>
      <c r="I11" s="12">
        <v>354875</v>
      </c>
      <c r="J11" s="12">
        <v>4199312</v>
      </c>
      <c r="L11" s="10"/>
      <c r="P11" s="10"/>
    </row>
    <row r="12" spans="2:16" ht="24.75" customHeight="1">
      <c r="B12" s="34" t="s">
        <v>36</v>
      </c>
      <c r="C12" s="13">
        <v>0</v>
      </c>
      <c r="D12" s="13">
        <v>0</v>
      </c>
      <c r="E12" s="13">
        <v>1415511</v>
      </c>
      <c r="F12" s="13">
        <v>6792165</v>
      </c>
      <c r="G12" s="13">
        <v>1913</v>
      </c>
      <c r="H12" s="13">
        <v>29945</v>
      </c>
      <c r="I12" s="13">
        <v>558800</v>
      </c>
      <c r="J12" s="13">
        <v>7973064</v>
      </c>
      <c r="L12" s="10"/>
      <c r="P12" s="10"/>
    </row>
    <row r="13" spans="2:16" ht="24.75" customHeight="1">
      <c r="B13" s="184" t="s">
        <v>37</v>
      </c>
      <c r="C13" s="12">
        <v>203</v>
      </c>
      <c r="D13" s="12">
        <v>6470</v>
      </c>
      <c r="E13" s="12">
        <v>392805</v>
      </c>
      <c r="F13" s="12">
        <v>1407967</v>
      </c>
      <c r="G13" s="12">
        <v>1561</v>
      </c>
      <c r="H13" s="12">
        <v>10775</v>
      </c>
      <c r="I13" s="12">
        <v>230838</v>
      </c>
      <c r="J13" s="12">
        <v>2760214</v>
      </c>
      <c r="L13" s="10"/>
      <c r="P13" s="10"/>
    </row>
    <row r="14" spans="2:16" ht="24.75" customHeight="1">
      <c r="B14" s="34" t="s">
        <v>95</v>
      </c>
      <c r="C14" s="13">
        <v>337</v>
      </c>
      <c r="D14" s="13">
        <v>12245</v>
      </c>
      <c r="E14" s="13">
        <v>126640</v>
      </c>
      <c r="F14" s="13">
        <v>280700</v>
      </c>
      <c r="G14" s="13">
        <v>5252</v>
      </c>
      <c r="H14" s="13">
        <v>49112</v>
      </c>
      <c r="I14" s="13">
        <v>95260</v>
      </c>
      <c r="J14" s="13">
        <v>822130</v>
      </c>
      <c r="L14" s="10"/>
      <c r="P14" s="10"/>
    </row>
    <row r="15" spans="2:16" ht="24.75" customHeight="1">
      <c r="B15" s="184" t="s">
        <v>94</v>
      </c>
      <c r="C15" s="12">
        <v>574</v>
      </c>
      <c r="D15" s="12">
        <v>28220</v>
      </c>
      <c r="E15" s="12">
        <v>857950</v>
      </c>
      <c r="F15" s="12">
        <v>3331350</v>
      </c>
      <c r="G15" s="12">
        <v>5934</v>
      </c>
      <c r="H15" s="12">
        <v>41710</v>
      </c>
      <c r="I15" s="12">
        <v>443606</v>
      </c>
      <c r="J15" s="12">
        <v>5081010</v>
      </c>
      <c r="L15" s="10"/>
      <c r="P15" s="10"/>
    </row>
    <row r="16" spans="2:16" ht="24.75" customHeight="1">
      <c r="B16" s="34" t="s">
        <v>404</v>
      </c>
      <c r="C16" s="13">
        <v>130</v>
      </c>
      <c r="D16" s="13">
        <v>6100</v>
      </c>
      <c r="E16" s="13">
        <v>363925</v>
      </c>
      <c r="F16" s="13">
        <v>1079475</v>
      </c>
      <c r="G16" s="13">
        <v>849</v>
      </c>
      <c r="H16" s="13">
        <v>6181</v>
      </c>
      <c r="I16" s="13">
        <v>357300</v>
      </c>
      <c r="J16" s="13">
        <v>2788430</v>
      </c>
      <c r="L16" s="10"/>
      <c r="P16" s="10"/>
    </row>
    <row r="17" spans="2:16" ht="24.75" customHeight="1">
      <c r="B17" s="184" t="s">
        <v>38</v>
      </c>
      <c r="C17" s="12">
        <v>0</v>
      </c>
      <c r="D17" s="12">
        <v>0</v>
      </c>
      <c r="E17" s="12">
        <v>282978</v>
      </c>
      <c r="F17" s="12">
        <v>693224</v>
      </c>
      <c r="G17" s="12">
        <v>1730</v>
      </c>
      <c r="H17" s="12">
        <v>14080</v>
      </c>
      <c r="I17" s="12">
        <v>70451</v>
      </c>
      <c r="J17" s="12">
        <v>702803</v>
      </c>
      <c r="L17" s="10"/>
      <c r="P17" s="10"/>
    </row>
    <row r="18" spans="2:16" ht="24.75" customHeight="1" thickBot="1">
      <c r="B18" s="34" t="s">
        <v>39</v>
      </c>
      <c r="C18" s="13">
        <v>5808</v>
      </c>
      <c r="D18" s="13">
        <v>278970</v>
      </c>
      <c r="E18" s="13">
        <v>134903</v>
      </c>
      <c r="F18" s="13">
        <v>609360</v>
      </c>
      <c r="G18" s="13">
        <v>11160</v>
      </c>
      <c r="H18" s="13">
        <v>82387</v>
      </c>
      <c r="I18" s="13">
        <v>2081296</v>
      </c>
      <c r="J18" s="13">
        <v>10940393</v>
      </c>
      <c r="L18" s="10"/>
      <c r="P18" s="10"/>
    </row>
    <row r="19" spans="2:10" ht="24.75" customHeight="1" thickBot="1">
      <c r="B19" s="226" t="s">
        <v>2</v>
      </c>
      <c r="C19" s="18">
        <f>SUM(C6:C18)</f>
        <v>42391</v>
      </c>
      <c r="D19" s="18">
        <f aca="true" t="shared" si="0" ref="D19:J19">SUM(D6:D18)</f>
        <v>539094</v>
      </c>
      <c r="E19" s="18">
        <f t="shared" si="0"/>
        <v>8801414</v>
      </c>
      <c r="F19" s="18">
        <f t="shared" si="0"/>
        <v>35465647</v>
      </c>
      <c r="G19" s="18">
        <f t="shared" si="0"/>
        <v>110687</v>
      </c>
      <c r="H19" s="18">
        <f t="shared" si="0"/>
        <v>830326</v>
      </c>
      <c r="I19" s="18">
        <f t="shared" si="0"/>
        <v>9695235</v>
      </c>
      <c r="J19" s="18">
        <f t="shared" si="0"/>
        <v>70957128</v>
      </c>
    </row>
    <row r="20" ht="15.75" thickTop="1">
      <c r="B20"/>
    </row>
    <row r="21" spans="2:7" ht="15">
      <c r="B21" s="341"/>
      <c r="C21" s="341"/>
      <c r="D21" s="341"/>
      <c r="E21" s="341"/>
      <c r="F21" s="341"/>
      <c r="G21" s="341"/>
    </row>
    <row r="22" ht="15">
      <c r="B22"/>
    </row>
    <row r="23" spans="2:10" ht="27" customHeight="1">
      <c r="B23" s="307" t="s">
        <v>439</v>
      </c>
      <c r="C23" s="307"/>
      <c r="D23" s="307"/>
      <c r="E23" s="307"/>
      <c r="F23" s="307"/>
      <c r="G23" s="307"/>
      <c r="H23" s="307"/>
      <c r="I23" s="307"/>
      <c r="J23" s="307"/>
    </row>
    <row r="24" spans="2:10" ht="18.75" customHeight="1">
      <c r="B24" s="304" t="s">
        <v>425</v>
      </c>
      <c r="C24" s="304"/>
      <c r="D24" s="109"/>
      <c r="E24" s="303" t="s">
        <v>61</v>
      </c>
      <c r="F24" s="303"/>
      <c r="G24" s="303"/>
      <c r="H24" s="305" t="s">
        <v>62</v>
      </c>
      <c r="I24" s="305"/>
      <c r="J24" s="305"/>
    </row>
    <row r="25" spans="2:10" ht="21.75" customHeight="1">
      <c r="B25" s="321" t="s">
        <v>8</v>
      </c>
      <c r="C25" s="330" t="s">
        <v>185</v>
      </c>
      <c r="D25" s="330"/>
      <c r="E25" s="330" t="s">
        <v>182</v>
      </c>
      <c r="F25" s="330"/>
      <c r="G25" s="330" t="s">
        <v>186</v>
      </c>
      <c r="H25" s="330"/>
      <c r="I25" s="330" t="s">
        <v>241</v>
      </c>
      <c r="J25" s="330"/>
    </row>
    <row r="26" spans="2:14" ht="16.5" thickBot="1">
      <c r="B26" s="316"/>
      <c r="C26" s="146" t="s">
        <v>63</v>
      </c>
      <c r="D26" s="146" t="s">
        <v>31</v>
      </c>
      <c r="E26" s="146" t="s">
        <v>60</v>
      </c>
      <c r="F26" s="146" t="s">
        <v>31</v>
      </c>
      <c r="G26" s="146" t="s">
        <v>24</v>
      </c>
      <c r="H26" s="146" t="s">
        <v>31</v>
      </c>
      <c r="I26" s="146" t="s">
        <v>21</v>
      </c>
      <c r="J26" s="146" t="s">
        <v>31</v>
      </c>
      <c r="M26" s="344"/>
      <c r="N26" s="344"/>
    </row>
    <row r="27" spans="2:18" ht="24.75" customHeight="1" thickTop="1">
      <c r="B27" s="34" t="s">
        <v>326</v>
      </c>
      <c r="C27" s="13">
        <v>200</v>
      </c>
      <c r="D27" s="13">
        <v>8500</v>
      </c>
      <c r="E27" s="13">
        <v>2950</v>
      </c>
      <c r="F27" s="13">
        <v>8900</v>
      </c>
      <c r="G27" s="13">
        <v>7357</v>
      </c>
      <c r="H27" s="13">
        <v>175505</v>
      </c>
      <c r="I27" s="13">
        <v>120</v>
      </c>
      <c r="J27" s="13">
        <v>270</v>
      </c>
      <c r="L27" s="10"/>
      <c r="P27" s="10"/>
      <c r="Q27" s="344"/>
      <c r="R27" s="344"/>
    </row>
    <row r="28" spans="2:16" ht="22.5" customHeight="1">
      <c r="B28" s="184" t="s">
        <v>32</v>
      </c>
      <c r="C28" s="12">
        <v>0</v>
      </c>
      <c r="D28" s="12">
        <v>0</v>
      </c>
      <c r="E28" s="12">
        <v>765</v>
      </c>
      <c r="F28" s="12">
        <v>7705</v>
      </c>
      <c r="G28" s="12">
        <v>6920</v>
      </c>
      <c r="H28" s="12">
        <v>35180</v>
      </c>
      <c r="I28" s="12">
        <v>105</v>
      </c>
      <c r="J28" s="12">
        <v>410</v>
      </c>
      <c r="L28" s="10"/>
      <c r="P28" s="10"/>
    </row>
    <row r="29" spans="2:16" ht="23.25" customHeight="1">
      <c r="B29" s="34" t="s">
        <v>33</v>
      </c>
      <c r="C29" s="13">
        <v>0</v>
      </c>
      <c r="D29" s="13">
        <v>0</v>
      </c>
      <c r="E29" s="13">
        <v>1871</v>
      </c>
      <c r="F29" s="13">
        <v>26424</v>
      </c>
      <c r="G29" s="13">
        <v>248</v>
      </c>
      <c r="H29" s="13">
        <v>2480</v>
      </c>
      <c r="I29" s="13">
        <v>5863</v>
      </c>
      <c r="J29" s="13">
        <v>22662</v>
      </c>
      <c r="L29" s="10"/>
      <c r="P29" s="10"/>
    </row>
    <row r="30" spans="2:16" ht="21.75" customHeight="1">
      <c r="B30" s="184" t="s">
        <v>327</v>
      </c>
      <c r="C30" s="12">
        <v>0</v>
      </c>
      <c r="D30" s="12">
        <v>0</v>
      </c>
      <c r="E30" s="12">
        <v>1144</v>
      </c>
      <c r="F30" s="12">
        <v>6583</v>
      </c>
      <c r="G30" s="12">
        <v>2810</v>
      </c>
      <c r="H30" s="12">
        <v>32900</v>
      </c>
      <c r="I30" s="12">
        <v>3556</v>
      </c>
      <c r="J30" s="12">
        <v>8446</v>
      </c>
      <c r="L30" s="10"/>
      <c r="P30" s="10"/>
    </row>
    <row r="31" spans="2:16" ht="22.5" customHeight="1">
      <c r="B31" s="34" t="s">
        <v>34</v>
      </c>
      <c r="C31" s="13">
        <v>0</v>
      </c>
      <c r="D31" s="13">
        <v>0</v>
      </c>
      <c r="E31" s="13">
        <v>2046</v>
      </c>
      <c r="F31" s="13">
        <v>41905</v>
      </c>
      <c r="G31" s="13">
        <v>0</v>
      </c>
      <c r="H31" s="13">
        <v>0</v>
      </c>
      <c r="I31" s="13">
        <v>450</v>
      </c>
      <c r="J31" s="13">
        <v>1200</v>
      </c>
      <c r="L31" s="10"/>
      <c r="P31" s="10"/>
    </row>
    <row r="32" spans="2:16" ht="21" customHeight="1">
      <c r="B32" s="184" t="s">
        <v>35</v>
      </c>
      <c r="C32" s="12">
        <v>98</v>
      </c>
      <c r="D32" s="12">
        <v>1176</v>
      </c>
      <c r="E32" s="12">
        <v>2429</v>
      </c>
      <c r="F32" s="12">
        <v>70455</v>
      </c>
      <c r="G32" s="12">
        <v>440</v>
      </c>
      <c r="H32" s="12">
        <v>7400</v>
      </c>
      <c r="I32" s="12">
        <v>2534</v>
      </c>
      <c r="J32" s="12">
        <v>5068</v>
      </c>
      <c r="L32" s="10"/>
      <c r="P32" s="10"/>
    </row>
    <row r="33" spans="2:16" ht="24.75" customHeight="1">
      <c r="B33" s="34" t="s">
        <v>36</v>
      </c>
      <c r="C33" s="13">
        <v>210</v>
      </c>
      <c r="D33" s="13">
        <v>1935</v>
      </c>
      <c r="E33" s="13">
        <v>2307</v>
      </c>
      <c r="F33" s="13">
        <v>52201</v>
      </c>
      <c r="G33" s="13">
        <v>3100</v>
      </c>
      <c r="H33" s="13">
        <v>38750</v>
      </c>
      <c r="I33" s="13">
        <v>0</v>
      </c>
      <c r="J33" s="13">
        <v>0</v>
      </c>
      <c r="L33" s="10"/>
      <c r="P33" s="10"/>
    </row>
    <row r="34" spans="2:16" ht="24.75" customHeight="1">
      <c r="B34" s="184" t="s">
        <v>37</v>
      </c>
      <c r="C34" s="12">
        <v>120</v>
      </c>
      <c r="D34" s="12">
        <v>6000</v>
      </c>
      <c r="E34" s="12">
        <v>261</v>
      </c>
      <c r="F34" s="12">
        <v>3060</v>
      </c>
      <c r="G34" s="12">
        <v>0</v>
      </c>
      <c r="H34" s="12">
        <v>0</v>
      </c>
      <c r="I34" s="12">
        <v>730</v>
      </c>
      <c r="J34" s="12">
        <v>1940</v>
      </c>
      <c r="L34" s="10"/>
      <c r="P34" s="10"/>
    </row>
    <row r="35" spans="2:16" ht="24" customHeight="1">
      <c r="B35" s="34" t="s">
        <v>95</v>
      </c>
      <c r="C35" s="13">
        <v>1613</v>
      </c>
      <c r="D35" s="13">
        <v>94475</v>
      </c>
      <c r="E35" s="13">
        <v>825</v>
      </c>
      <c r="F35" s="13">
        <v>20525</v>
      </c>
      <c r="G35" s="13">
        <v>1850</v>
      </c>
      <c r="H35" s="13">
        <v>15200</v>
      </c>
      <c r="I35" s="13">
        <v>650</v>
      </c>
      <c r="J35" s="13">
        <v>2340</v>
      </c>
      <c r="L35" s="10"/>
      <c r="P35" s="10"/>
    </row>
    <row r="36" spans="2:16" ht="24.75" customHeight="1">
      <c r="B36" s="184" t="s">
        <v>94</v>
      </c>
      <c r="C36" s="12">
        <v>40</v>
      </c>
      <c r="D36" s="12">
        <v>400</v>
      </c>
      <c r="E36" s="12">
        <v>2020</v>
      </c>
      <c r="F36" s="12">
        <v>56350</v>
      </c>
      <c r="G36" s="12">
        <v>120050</v>
      </c>
      <c r="H36" s="12">
        <v>960400</v>
      </c>
      <c r="I36" s="12">
        <v>0</v>
      </c>
      <c r="J36" s="12">
        <v>0</v>
      </c>
      <c r="L36" s="10"/>
      <c r="P36" s="10"/>
    </row>
    <row r="37" spans="2:16" ht="24" customHeight="1">
      <c r="B37" s="34" t="s">
        <v>404</v>
      </c>
      <c r="C37" s="13">
        <v>0</v>
      </c>
      <c r="D37" s="13">
        <v>0</v>
      </c>
      <c r="E37" s="13">
        <v>180</v>
      </c>
      <c r="F37" s="13">
        <v>4400</v>
      </c>
      <c r="G37" s="13">
        <v>0</v>
      </c>
      <c r="H37" s="13">
        <v>0</v>
      </c>
      <c r="I37" s="13">
        <v>160</v>
      </c>
      <c r="J37" s="13">
        <v>480</v>
      </c>
      <c r="L37" s="10"/>
      <c r="P37" s="10"/>
    </row>
    <row r="38" spans="2:16" ht="21.75" customHeight="1">
      <c r="B38" s="184" t="s">
        <v>38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L38" s="10"/>
      <c r="P38" s="10"/>
    </row>
    <row r="39" spans="2:16" ht="24.75" customHeight="1" thickBot="1">
      <c r="B39" s="34" t="s">
        <v>39</v>
      </c>
      <c r="C39" s="13">
        <v>7130</v>
      </c>
      <c r="D39" s="13">
        <v>284550</v>
      </c>
      <c r="E39" s="13">
        <v>383</v>
      </c>
      <c r="F39" s="13">
        <v>4860</v>
      </c>
      <c r="G39" s="13">
        <v>65273</v>
      </c>
      <c r="H39" s="13">
        <v>305830</v>
      </c>
      <c r="I39" s="13">
        <v>4030</v>
      </c>
      <c r="J39" s="13">
        <v>8060</v>
      </c>
      <c r="L39" s="10"/>
      <c r="P39" s="10"/>
    </row>
    <row r="40" spans="2:10" ht="27" customHeight="1" thickBot="1">
      <c r="B40" s="226" t="s">
        <v>2</v>
      </c>
      <c r="C40" s="18">
        <f>SUM(C27:C39)</f>
        <v>9411</v>
      </c>
      <c r="D40" s="18">
        <f aca="true" t="shared" si="1" ref="D40:J40">SUM(D27:D39)</f>
        <v>397036</v>
      </c>
      <c r="E40" s="18">
        <f t="shared" si="1"/>
        <v>17181</v>
      </c>
      <c r="F40" s="18">
        <f t="shared" si="1"/>
        <v>303368</v>
      </c>
      <c r="G40" s="18">
        <f t="shared" si="1"/>
        <v>208048</v>
      </c>
      <c r="H40" s="18">
        <f t="shared" si="1"/>
        <v>1573645</v>
      </c>
      <c r="I40" s="18">
        <f t="shared" si="1"/>
        <v>18198</v>
      </c>
      <c r="J40" s="18">
        <f t="shared" si="1"/>
        <v>50876</v>
      </c>
    </row>
    <row r="41" ht="15.75" thickTop="1">
      <c r="B41"/>
    </row>
    <row r="42" ht="15">
      <c r="B42"/>
    </row>
    <row r="43" spans="2:10" ht="24.75" customHeight="1">
      <c r="B43" s="346" t="s">
        <v>439</v>
      </c>
      <c r="C43" s="346"/>
      <c r="D43" s="346"/>
      <c r="E43" s="346"/>
      <c r="F43" s="346"/>
      <c r="G43" s="346"/>
      <c r="H43" s="346"/>
      <c r="I43" s="346"/>
      <c r="J43" s="346"/>
    </row>
    <row r="44" spans="2:10" ht="18.75" customHeight="1">
      <c r="B44" s="304" t="s">
        <v>425</v>
      </c>
      <c r="C44" s="304"/>
      <c r="D44" s="109"/>
      <c r="E44" s="303" t="s">
        <v>61</v>
      </c>
      <c r="F44" s="303"/>
      <c r="G44" s="303"/>
      <c r="H44" s="305" t="s">
        <v>62</v>
      </c>
      <c r="I44" s="305"/>
      <c r="J44" s="305"/>
    </row>
    <row r="45" spans="2:10" ht="20.25" customHeight="1">
      <c r="B45" s="310" t="s">
        <v>239</v>
      </c>
      <c r="C45" s="330" t="s">
        <v>240</v>
      </c>
      <c r="D45" s="330"/>
      <c r="E45" s="330" t="s">
        <v>187</v>
      </c>
      <c r="F45" s="330"/>
      <c r="G45" s="330" t="s">
        <v>184</v>
      </c>
      <c r="H45" s="330"/>
      <c r="I45" s="330" t="s">
        <v>183</v>
      </c>
      <c r="J45" s="330"/>
    </row>
    <row r="46" spans="2:10" ht="16.5" thickBot="1">
      <c r="B46" s="311"/>
      <c r="C46" s="146" t="s">
        <v>24</v>
      </c>
      <c r="D46" s="146" t="s">
        <v>31</v>
      </c>
      <c r="E46" s="146" t="s">
        <v>24</v>
      </c>
      <c r="F46" s="146" t="s">
        <v>31</v>
      </c>
      <c r="G46" s="146" t="s">
        <v>21</v>
      </c>
      <c r="H46" s="146" t="s">
        <v>31</v>
      </c>
      <c r="I46" s="146" t="s">
        <v>21</v>
      </c>
      <c r="J46" s="146" t="s">
        <v>31</v>
      </c>
    </row>
    <row r="47" spans="2:16" ht="24.75" customHeight="1" thickTop="1">
      <c r="B47" s="34" t="s">
        <v>326</v>
      </c>
      <c r="C47" s="13">
        <v>1760</v>
      </c>
      <c r="D47" s="13">
        <v>38750</v>
      </c>
      <c r="E47" s="13">
        <v>100</v>
      </c>
      <c r="F47" s="13">
        <v>2500</v>
      </c>
      <c r="G47" s="13">
        <v>8002</v>
      </c>
      <c r="H47" s="13">
        <v>97898</v>
      </c>
      <c r="I47" s="13">
        <v>2195</v>
      </c>
      <c r="J47" s="13">
        <v>5550</v>
      </c>
      <c r="K47" s="31"/>
      <c r="P47" s="10"/>
    </row>
    <row r="48" spans="2:16" ht="24.75" customHeight="1">
      <c r="B48" s="184" t="s">
        <v>32</v>
      </c>
      <c r="C48" s="12">
        <v>0</v>
      </c>
      <c r="D48" s="12">
        <v>0</v>
      </c>
      <c r="E48" s="12">
        <v>0</v>
      </c>
      <c r="F48" s="12">
        <v>0</v>
      </c>
      <c r="G48" s="12">
        <v>3625</v>
      </c>
      <c r="H48" s="12">
        <v>28200</v>
      </c>
      <c r="I48" s="12">
        <v>960</v>
      </c>
      <c r="J48" s="12">
        <v>4695</v>
      </c>
      <c r="K48" s="31"/>
      <c r="P48" s="10"/>
    </row>
    <row r="49" spans="2:16" ht="24.75" customHeight="1">
      <c r="B49" s="34" t="s">
        <v>33</v>
      </c>
      <c r="C49" s="13">
        <v>2000</v>
      </c>
      <c r="D49" s="13">
        <v>50000</v>
      </c>
      <c r="E49" s="13">
        <v>400</v>
      </c>
      <c r="F49" s="13">
        <v>8000</v>
      </c>
      <c r="G49" s="13">
        <v>14512</v>
      </c>
      <c r="H49" s="13">
        <v>144314</v>
      </c>
      <c r="I49" s="13">
        <v>44148</v>
      </c>
      <c r="J49" s="13">
        <v>53162</v>
      </c>
      <c r="K49" s="31"/>
      <c r="P49" s="10"/>
    </row>
    <row r="50" spans="2:16" ht="24.75" customHeight="1">
      <c r="B50" s="184" t="s">
        <v>327</v>
      </c>
      <c r="C50" s="12">
        <v>0</v>
      </c>
      <c r="D50" s="12">
        <v>0</v>
      </c>
      <c r="E50" s="12">
        <v>0</v>
      </c>
      <c r="F50" s="12">
        <v>0</v>
      </c>
      <c r="G50" s="12">
        <v>5563</v>
      </c>
      <c r="H50" s="12">
        <v>38330</v>
      </c>
      <c r="I50" s="12">
        <v>18000</v>
      </c>
      <c r="J50" s="12">
        <v>118800</v>
      </c>
      <c r="K50" s="31"/>
      <c r="P50" s="10"/>
    </row>
    <row r="51" spans="2:16" ht="24.75" customHeight="1">
      <c r="B51" s="34" t="s">
        <v>34</v>
      </c>
      <c r="C51" s="13">
        <v>1800</v>
      </c>
      <c r="D51" s="13">
        <v>108000</v>
      </c>
      <c r="E51" s="13">
        <v>0</v>
      </c>
      <c r="F51" s="13">
        <v>0</v>
      </c>
      <c r="G51" s="13">
        <v>13680</v>
      </c>
      <c r="H51" s="13">
        <v>182150</v>
      </c>
      <c r="I51" s="13">
        <v>800</v>
      </c>
      <c r="J51" s="13">
        <v>800</v>
      </c>
      <c r="K51" s="31"/>
      <c r="P51" s="10"/>
    </row>
    <row r="52" spans="2:16" ht="24.75" customHeight="1">
      <c r="B52" s="184" t="s">
        <v>35</v>
      </c>
      <c r="C52" s="12">
        <v>0</v>
      </c>
      <c r="D52" s="12">
        <v>0</v>
      </c>
      <c r="E52" s="12">
        <v>0</v>
      </c>
      <c r="F52" s="12">
        <v>0</v>
      </c>
      <c r="G52" s="12">
        <v>2475</v>
      </c>
      <c r="H52" s="12">
        <v>12375</v>
      </c>
      <c r="I52" s="12">
        <v>24523</v>
      </c>
      <c r="J52" s="12">
        <v>72254</v>
      </c>
      <c r="K52" s="31"/>
      <c r="P52" s="10"/>
    </row>
    <row r="53" spans="2:16" ht="24.75" customHeight="1">
      <c r="B53" s="34" t="s">
        <v>36</v>
      </c>
      <c r="C53" s="13">
        <v>0</v>
      </c>
      <c r="D53" s="13">
        <v>0</v>
      </c>
      <c r="E53" s="13">
        <v>0</v>
      </c>
      <c r="F53" s="13">
        <v>0</v>
      </c>
      <c r="G53" s="13">
        <v>1082</v>
      </c>
      <c r="H53" s="13">
        <v>9608</v>
      </c>
      <c r="I53" s="13">
        <v>4880</v>
      </c>
      <c r="J53" s="13">
        <v>6260</v>
      </c>
      <c r="K53" s="31"/>
      <c r="P53" s="10"/>
    </row>
    <row r="54" spans="2:16" ht="24.75" customHeight="1">
      <c r="B54" s="184" t="s">
        <v>37</v>
      </c>
      <c r="C54" s="12">
        <v>140</v>
      </c>
      <c r="D54" s="12">
        <v>14000</v>
      </c>
      <c r="E54" s="12">
        <v>23</v>
      </c>
      <c r="F54" s="12">
        <v>345</v>
      </c>
      <c r="G54" s="12">
        <v>2146</v>
      </c>
      <c r="H54" s="12">
        <v>37348</v>
      </c>
      <c r="I54" s="12">
        <v>9390</v>
      </c>
      <c r="J54" s="12">
        <v>29265</v>
      </c>
      <c r="K54" s="31"/>
      <c r="P54" s="10"/>
    </row>
    <row r="55" spans="2:16" ht="24.75" customHeight="1">
      <c r="B55" s="34" t="s">
        <v>95</v>
      </c>
      <c r="C55" s="13">
        <v>0</v>
      </c>
      <c r="D55" s="13">
        <v>0</v>
      </c>
      <c r="E55" s="13">
        <v>0</v>
      </c>
      <c r="F55" s="13">
        <v>0</v>
      </c>
      <c r="G55" s="13">
        <v>7203</v>
      </c>
      <c r="H55" s="13">
        <v>123464</v>
      </c>
      <c r="I55" s="13">
        <v>5380</v>
      </c>
      <c r="J55" s="13">
        <v>20020</v>
      </c>
      <c r="K55" s="31"/>
      <c r="P55" s="10"/>
    </row>
    <row r="56" spans="2:16" ht="24.75" customHeight="1">
      <c r="B56" s="184" t="s">
        <v>94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19700</v>
      </c>
      <c r="J56" s="12">
        <v>71200</v>
      </c>
      <c r="K56" s="31"/>
      <c r="P56" s="10"/>
    </row>
    <row r="57" spans="2:16" ht="24.75" customHeight="1">
      <c r="B57" s="34" t="s">
        <v>404</v>
      </c>
      <c r="C57" s="13">
        <v>0</v>
      </c>
      <c r="D57" s="13">
        <v>0</v>
      </c>
      <c r="E57" s="13">
        <v>0</v>
      </c>
      <c r="F57" s="13">
        <v>0</v>
      </c>
      <c r="G57" s="13">
        <v>1900</v>
      </c>
      <c r="H57" s="13">
        <v>18300</v>
      </c>
      <c r="I57" s="13">
        <v>15998</v>
      </c>
      <c r="J57" s="13">
        <v>20798</v>
      </c>
      <c r="K57" s="31"/>
      <c r="P57" s="10"/>
    </row>
    <row r="58" spans="2:16" ht="24.75" customHeight="1">
      <c r="B58" s="184" t="s">
        <v>38</v>
      </c>
      <c r="C58" s="12">
        <v>0</v>
      </c>
      <c r="D58" s="12">
        <v>0</v>
      </c>
      <c r="E58" s="12">
        <v>0</v>
      </c>
      <c r="F58" s="12">
        <v>0</v>
      </c>
      <c r="G58" s="12">
        <v>510</v>
      </c>
      <c r="H58" s="12">
        <v>12525</v>
      </c>
      <c r="I58" s="12">
        <v>2850</v>
      </c>
      <c r="J58" s="12">
        <v>15700</v>
      </c>
      <c r="K58" s="31"/>
      <c r="P58" s="10"/>
    </row>
    <row r="59" spans="2:16" ht="24.75" customHeight="1" thickBot="1">
      <c r="B59" s="34" t="s">
        <v>39</v>
      </c>
      <c r="C59" s="13">
        <v>0</v>
      </c>
      <c r="D59" s="13">
        <v>0</v>
      </c>
      <c r="E59" s="13">
        <v>0</v>
      </c>
      <c r="F59" s="13">
        <v>0</v>
      </c>
      <c r="G59" s="13">
        <v>17724</v>
      </c>
      <c r="H59" s="13">
        <v>149674</v>
      </c>
      <c r="I59" s="13">
        <v>90627</v>
      </c>
      <c r="J59" s="13">
        <v>172419</v>
      </c>
      <c r="K59" s="31"/>
      <c r="P59" s="10"/>
    </row>
    <row r="60" spans="2:10" ht="24.75" customHeight="1" thickBot="1">
      <c r="B60" s="226" t="s">
        <v>2</v>
      </c>
      <c r="C60" s="18">
        <f>SUM(C47:C59)</f>
        <v>5700</v>
      </c>
      <c r="D60" s="18">
        <f aca="true" t="shared" si="2" ref="D60:J60">SUM(D47:D59)</f>
        <v>210750</v>
      </c>
      <c r="E60" s="18">
        <f t="shared" si="2"/>
        <v>523</v>
      </c>
      <c r="F60" s="18">
        <f t="shared" si="2"/>
        <v>10845</v>
      </c>
      <c r="G60" s="18">
        <f t="shared" si="2"/>
        <v>78422</v>
      </c>
      <c r="H60" s="18">
        <f t="shared" si="2"/>
        <v>854186</v>
      </c>
      <c r="I60" s="18">
        <f t="shared" si="2"/>
        <v>239451</v>
      </c>
      <c r="J60" s="18">
        <f t="shared" si="2"/>
        <v>590923</v>
      </c>
    </row>
    <row r="61" spans="2:6" ht="15.75" thickTop="1">
      <c r="B61"/>
      <c r="C61" s="10"/>
      <c r="E61" s="10"/>
      <c r="F61" s="10"/>
    </row>
    <row r="62" spans="2:6" ht="15">
      <c r="B62"/>
      <c r="C62" s="10"/>
      <c r="E62" s="10"/>
      <c r="F62" s="10"/>
    </row>
    <row r="63" spans="2:10" ht="23.25" customHeight="1">
      <c r="B63" s="307" t="s">
        <v>439</v>
      </c>
      <c r="C63" s="307"/>
      <c r="D63" s="307"/>
      <c r="E63" s="307"/>
      <c r="F63" s="307"/>
      <c r="G63" s="307"/>
      <c r="H63" s="307"/>
      <c r="I63" s="307"/>
      <c r="J63" s="307"/>
    </row>
    <row r="64" spans="2:10" ht="21" customHeight="1">
      <c r="B64" s="304" t="s">
        <v>425</v>
      </c>
      <c r="C64" s="304"/>
      <c r="D64" s="109"/>
      <c r="E64" s="303" t="s">
        <v>61</v>
      </c>
      <c r="F64" s="303"/>
      <c r="G64" s="303"/>
      <c r="H64" s="305" t="s">
        <v>62</v>
      </c>
      <c r="I64" s="305"/>
      <c r="J64" s="305"/>
    </row>
    <row r="65" spans="2:10" ht="15.75">
      <c r="B65" s="321" t="s">
        <v>239</v>
      </c>
      <c r="C65" s="310" t="s">
        <v>278</v>
      </c>
      <c r="D65" s="310"/>
      <c r="E65" s="310" t="s">
        <v>194</v>
      </c>
      <c r="F65" s="310"/>
      <c r="G65" s="310" t="s">
        <v>195</v>
      </c>
      <c r="H65" s="310"/>
      <c r="I65" s="310" t="s">
        <v>196</v>
      </c>
      <c r="J65" s="310"/>
    </row>
    <row r="66" spans="2:10" ht="16.5" thickBot="1">
      <c r="B66" s="316"/>
      <c r="C66" s="146" t="s">
        <v>19</v>
      </c>
      <c r="D66" s="146" t="s">
        <v>31</v>
      </c>
      <c r="E66" s="146" t="s">
        <v>19</v>
      </c>
      <c r="F66" s="146" t="s">
        <v>31</v>
      </c>
      <c r="G66" s="146" t="s">
        <v>63</v>
      </c>
      <c r="H66" s="146" t="s">
        <v>31</v>
      </c>
      <c r="I66" s="146" t="s">
        <v>60</v>
      </c>
      <c r="J66" s="146" t="s">
        <v>31</v>
      </c>
    </row>
    <row r="67" spans="2:16" ht="24.75" customHeight="1" thickTop="1">
      <c r="B67" s="34" t="s">
        <v>326</v>
      </c>
      <c r="C67" s="13">
        <v>3385</v>
      </c>
      <c r="D67" s="13">
        <v>1354000</v>
      </c>
      <c r="E67" s="13">
        <v>508</v>
      </c>
      <c r="F67" s="13">
        <v>187850</v>
      </c>
      <c r="G67" s="13">
        <v>1</v>
      </c>
      <c r="H67" s="13">
        <v>40000</v>
      </c>
      <c r="I67" s="13">
        <v>9585</v>
      </c>
      <c r="J67" s="13">
        <v>45155</v>
      </c>
      <c r="P67" s="10"/>
    </row>
    <row r="68" spans="2:16" ht="24.75" customHeight="1">
      <c r="B68" s="184" t="s">
        <v>32</v>
      </c>
      <c r="C68" s="12">
        <v>1</v>
      </c>
      <c r="D68" s="12">
        <v>100</v>
      </c>
      <c r="E68" s="12">
        <v>1779</v>
      </c>
      <c r="F68" s="12">
        <v>448250</v>
      </c>
      <c r="G68" s="12">
        <v>0</v>
      </c>
      <c r="H68" s="12">
        <v>0</v>
      </c>
      <c r="I68" s="12">
        <v>630</v>
      </c>
      <c r="J68" s="12">
        <v>2760</v>
      </c>
      <c r="P68" s="10"/>
    </row>
    <row r="69" spans="2:16" ht="24.75" customHeight="1">
      <c r="B69" s="34" t="s">
        <v>33</v>
      </c>
      <c r="C69" s="13">
        <v>27</v>
      </c>
      <c r="D69" s="13">
        <v>15050</v>
      </c>
      <c r="E69" s="13">
        <v>432</v>
      </c>
      <c r="F69" s="13">
        <v>194297</v>
      </c>
      <c r="G69" s="13">
        <v>0</v>
      </c>
      <c r="H69" s="13">
        <v>0</v>
      </c>
      <c r="I69" s="13">
        <v>11184</v>
      </c>
      <c r="J69" s="13">
        <v>13434</v>
      </c>
      <c r="P69" s="10"/>
    </row>
    <row r="70" spans="2:16" ht="24.75" customHeight="1">
      <c r="B70" s="184" t="s">
        <v>327</v>
      </c>
      <c r="C70" s="12">
        <v>215</v>
      </c>
      <c r="D70" s="12">
        <v>48260</v>
      </c>
      <c r="E70" s="12">
        <v>80</v>
      </c>
      <c r="F70" s="12">
        <v>16675</v>
      </c>
      <c r="G70" s="12">
        <v>0</v>
      </c>
      <c r="H70" s="12">
        <v>0</v>
      </c>
      <c r="I70" s="12">
        <v>3351</v>
      </c>
      <c r="J70" s="12">
        <v>9831</v>
      </c>
      <c r="P70" s="10"/>
    </row>
    <row r="71" spans="2:16" ht="24.75" customHeight="1">
      <c r="B71" s="34" t="s">
        <v>34</v>
      </c>
      <c r="C71" s="13">
        <v>172</v>
      </c>
      <c r="D71" s="13">
        <v>78950</v>
      </c>
      <c r="E71" s="13">
        <v>4285</v>
      </c>
      <c r="F71" s="13">
        <v>1908700</v>
      </c>
      <c r="G71" s="13">
        <v>4</v>
      </c>
      <c r="H71" s="13">
        <v>160000</v>
      </c>
      <c r="I71" s="13">
        <v>390</v>
      </c>
      <c r="J71" s="13">
        <v>2400</v>
      </c>
      <c r="P71" s="10"/>
    </row>
    <row r="72" spans="2:16" ht="24.75" customHeight="1">
      <c r="B72" s="184" t="s">
        <v>35</v>
      </c>
      <c r="C72" s="12">
        <v>78</v>
      </c>
      <c r="D72" s="12">
        <v>36800</v>
      </c>
      <c r="E72" s="12">
        <v>28</v>
      </c>
      <c r="F72" s="12">
        <v>14000</v>
      </c>
      <c r="G72" s="12">
        <v>0</v>
      </c>
      <c r="H72" s="12">
        <v>0</v>
      </c>
      <c r="I72" s="12">
        <v>684</v>
      </c>
      <c r="J72" s="12">
        <v>1398</v>
      </c>
      <c r="P72" s="10"/>
    </row>
    <row r="73" spans="2:16" ht="24.75" customHeight="1">
      <c r="B73" s="34" t="s">
        <v>36</v>
      </c>
      <c r="C73" s="13">
        <v>27</v>
      </c>
      <c r="D73" s="13">
        <v>8100</v>
      </c>
      <c r="E73" s="13">
        <v>69</v>
      </c>
      <c r="F73" s="13">
        <v>24235</v>
      </c>
      <c r="G73" s="13">
        <v>0</v>
      </c>
      <c r="H73" s="13">
        <v>0</v>
      </c>
      <c r="I73" s="13">
        <v>9650</v>
      </c>
      <c r="J73" s="13">
        <v>14150</v>
      </c>
      <c r="P73" s="10"/>
    </row>
    <row r="74" spans="2:16" ht="24.75" customHeight="1">
      <c r="B74" s="184" t="s">
        <v>37</v>
      </c>
      <c r="C74" s="12">
        <v>51</v>
      </c>
      <c r="D74" s="12">
        <v>16742</v>
      </c>
      <c r="E74" s="12">
        <v>3</v>
      </c>
      <c r="F74" s="12">
        <v>975</v>
      </c>
      <c r="G74" s="12">
        <v>0</v>
      </c>
      <c r="H74" s="12">
        <v>0</v>
      </c>
      <c r="I74" s="12">
        <v>965</v>
      </c>
      <c r="J74" s="12">
        <v>2025</v>
      </c>
      <c r="P74" s="10"/>
    </row>
    <row r="75" spans="2:16" ht="24.75" customHeight="1">
      <c r="B75" s="34" t="s">
        <v>95</v>
      </c>
      <c r="C75" s="13">
        <v>244</v>
      </c>
      <c r="D75" s="13">
        <v>109075</v>
      </c>
      <c r="E75" s="13">
        <v>68</v>
      </c>
      <c r="F75" s="13">
        <v>23673</v>
      </c>
      <c r="G75" s="13">
        <v>0</v>
      </c>
      <c r="H75" s="13">
        <v>0</v>
      </c>
      <c r="I75" s="13">
        <v>6490</v>
      </c>
      <c r="J75" s="13">
        <v>11102</v>
      </c>
      <c r="P75" s="10"/>
    </row>
    <row r="76" spans="2:16" ht="24.75" customHeight="1">
      <c r="B76" s="184" t="s">
        <v>94</v>
      </c>
      <c r="C76" s="12">
        <v>50</v>
      </c>
      <c r="D76" s="12">
        <v>20000</v>
      </c>
      <c r="E76" s="12">
        <v>3539</v>
      </c>
      <c r="F76" s="12">
        <v>1884950</v>
      </c>
      <c r="G76" s="12">
        <v>0</v>
      </c>
      <c r="H76" s="12">
        <v>0</v>
      </c>
      <c r="I76" s="12">
        <v>7240</v>
      </c>
      <c r="J76" s="12">
        <v>24120</v>
      </c>
      <c r="P76" s="10"/>
    </row>
    <row r="77" spans="2:16" ht="24.75" customHeight="1">
      <c r="B77" s="34" t="s">
        <v>404</v>
      </c>
      <c r="C77" s="13">
        <v>104</v>
      </c>
      <c r="D77" s="13">
        <v>42600</v>
      </c>
      <c r="E77" s="13">
        <v>1231</v>
      </c>
      <c r="F77" s="13">
        <v>308150</v>
      </c>
      <c r="G77" s="13">
        <v>0</v>
      </c>
      <c r="H77" s="13">
        <v>0</v>
      </c>
      <c r="I77" s="13">
        <v>2180</v>
      </c>
      <c r="J77" s="13">
        <v>4330</v>
      </c>
      <c r="P77" s="10"/>
    </row>
    <row r="78" spans="2:16" ht="24.75" customHeight="1">
      <c r="B78" s="184" t="s">
        <v>38</v>
      </c>
      <c r="C78" s="12">
        <v>0</v>
      </c>
      <c r="D78" s="12">
        <v>0</v>
      </c>
      <c r="E78" s="12">
        <v>10</v>
      </c>
      <c r="F78" s="12">
        <v>3000</v>
      </c>
      <c r="G78" s="12">
        <v>0</v>
      </c>
      <c r="H78" s="12">
        <v>0</v>
      </c>
      <c r="I78" s="12">
        <v>17770</v>
      </c>
      <c r="J78" s="12">
        <v>35030</v>
      </c>
      <c r="P78" s="10"/>
    </row>
    <row r="79" spans="2:16" ht="24.75" customHeight="1" thickBot="1">
      <c r="B79" s="34" t="s">
        <v>39</v>
      </c>
      <c r="C79" s="13">
        <v>49</v>
      </c>
      <c r="D79" s="13">
        <v>29358</v>
      </c>
      <c r="E79" s="13">
        <v>330</v>
      </c>
      <c r="F79" s="13">
        <v>143482</v>
      </c>
      <c r="G79" s="13">
        <v>4</v>
      </c>
      <c r="H79" s="13">
        <v>16000</v>
      </c>
      <c r="I79" s="13">
        <v>16926</v>
      </c>
      <c r="J79" s="13">
        <v>21012</v>
      </c>
      <c r="P79" s="10"/>
    </row>
    <row r="80" spans="2:10" ht="24.75" customHeight="1" thickBot="1">
      <c r="B80" s="226" t="s">
        <v>2</v>
      </c>
      <c r="C80" s="18">
        <f>SUM(C67:C79)</f>
        <v>4403</v>
      </c>
      <c r="D80" s="18">
        <f aca="true" t="shared" si="3" ref="D80:J80">SUM(D67:D79)</f>
        <v>1759035</v>
      </c>
      <c r="E80" s="18">
        <f t="shared" si="3"/>
        <v>12362</v>
      </c>
      <c r="F80" s="18">
        <f t="shared" si="3"/>
        <v>5158237</v>
      </c>
      <c r="G80" s="18">
        <f t="shared" si="3"/>
        <v>9</v>
      </c>
      <c r="H80" s="18">
        <f t="shared" si="3"/>
        <v>216000</v>
      </c>
      <c r="I80" s="18">
        <f t="shared" si="3"/>
        <v>87045</v>
      </c>
      <c r="J80" s="18">
        <f t="shared" si="3"/>
        <v>186747</v>
      </c>
    </row>
    <row r="81" ht="15.75" thickTop="1">
      <c r="B81"/>
    </row>
    <row r="82" spans="2:7" ht="15">
      <c r="B82" s="341"/>
      <c r="C82" s="341"/>
      <c r="D82" s="341"/>
      <c r="E82" s="341"/>
      <c r="F82" s="341"/>
      <c r="G82" s="341"/>
    </row>
    <row r="83" spans="2:10" ht="20.25" customHeight="1">
      <c r="B83" s="307" t="s">
        <v>439</v>
      </c>
      <c r="C83" s="307"/>
      <c r="D83" s="307"/>
      <c r="E83" s="307"/>
      <c r="F83" s="307"/>
      <c r="G83" s="307"/>
      <c r="H83" s="307"/>
      <c r="I83" s="307"/>
      <c r="J83" s="307"/>
    </row>
    <row r="84" spans="2:10" ht="18" customHeight="1">
      <c r="B84" s="304" t="s">
        <v>425</v>
      </c>
      <c r="C84" s="304"/>
      <c r="D84" s="109"/>
      <c r="E84" s="303" t="s">
        <v>61</v>
      </c>
      <c r="F84" s="303"/>
      <c r="G84" s="303"/>
      <c r="H84" s="305" t="s">
        <v>62</v>
      </c>
      <c r="I84" s="305"/>
      <c r="J84" s="305"/>
    </row>
    <row r="85" spans="2:10" ht="15.75" customHeight="1">
      <c r="B85" s="321" t="s">
        <v>239</v>
      </c>
      <c r="C85" s="310" t="s">
        <v>197</v>
      </c>
      <c r="D85" s="310"/>
      <c r="E85" s="321" t="s">
        <v>198</v>
      </c>
      <c r="F85" s="321"/>
      <c r="G85" s="310" t="s">
        <v>199</v>
      </c>
      <c r="H85" s="310"/>
      <c r="I85" s="310" t="s">
        <v>206</v>
      </c>
      <c r="J85" s="310"/>
    </row>
    <row r="86" spans="2:10" ht="16.5" thickBot="1">
      <c r="B86" s="345"/>
      <c r="C86" s="146" t="s">
        <v>3</v>
      </c>
      <c r="D86" s="146" t="s">
        <v>31</v>
      </c>
      <c r="E86" s="146" t="s">
        <v>3</v>
      </c>
      <c r="F86" s="146" t="s">
        <v>31</v>
      </c>
      <c r="G86" s="146" t="s">
        <v>3</v>
      </c>
      <c r="H86" s="146" t="s">
        <v>31</v>
      </c>
      <c r="I86" s="146" t="s">
        <v>24</v>
      </c>
      <c r="J86" s="146" t="s">
        <v>31</v>
      </c>
    </row>
    <row r="87" spans="2:16" ht="24.75" customHeight="1" thickTop="1">
      <c r="B87" s="34" t="s">
        <v>326</v>
      </c>
      <c r="C87" s="13">
        <v>4</v>
      </c>
      <c r="D87" s="13">
        <v>6000</v>
      </c>
      <c r="E87" s="13">
        <v>135</v>
      </c>
      <c r="F87" s="13">
        <v>85300</v>
      </c>
      <c r="G87" s="13">
        <v>2</v>
      </c>
      <c r="H87" s="13">
        <v>1100</v>
      </c>
      <c r="I87" s="13">
        <v>128550</v>
      </c>
      <c r="J87" s="13">
        <v>233900</v>
      </c>
      <c r="P87" s="10"/>
    </row>
    <row r="88" spans="2:16" ht="24.75" customHeight="1">
      <c r="B88" s="184" t="s">
        <v>32</v>
      </c>
      <c r="C88" s="12">
        <v>0</v>
      </c>
      <c r="D88" s="12">
        <v>0</v>
      </c>
      <c r="E88" s="12">
        <v>91</v>
      </c>
      <c r="F88" s="12">
        <v>88800</v>
      </c>
      <c r="G88" s="12">
        <v>2</v>
      </c>
      <c r="H88" s="12">
        <v>700</v>
      </c>
      <c r="I88" s="12">
        <v>2635</v>
      </c>
      <c r="J88" s="12">
        <v>6620</v>
      </c>
      <c r="P88" s="10"/>
    </row>
    <row r="89" spans="2:16" ht="24.75" customHeight="1">
      <c r="B89" s="34" t="s">
        <v>33</v>
      </c>
      <c r="C89" s="13">
        <v>18</v>
      </c>
      <c r="D89" s="13">
        <v>1026000</v>
      </c>
      <c r="E89" s="13">
        <v>767</v>
      </c>
      <c r="F89" s="13">
        <v>661550</v>
      </c>
      <c r="G89" s="13">
        <v>203</v>
      </c>
      <c r="H89" s="13">
        <v>115215</v>
      </c>
      <c r="I89" s="13">
        <v>9898</v>
      </c>
      <c r="J89" s="13">
        <v>20796</v>
      </c>
      <c r="P89" s="10"/>
    </row>
    <row r="90" spans="2:16" ht="24.75" customHeight="1">
      <c r="B90" s="184" t="s">
        <v>327</v>
      </c>
      <c r="C90" s="12">
        <v>58</v>
      </c>
      <c r="D90" s="12">
        <v>45700</v>
      </c>
      <c r="E90" s="12">
        <v>589</v>
      </c>
      <c r="F90" s="12">
        <v>385470</v>
      </c>
      <c r="G90" s="12">
        <v>20</v>
      </c>
      <c r="H90" s="12">
        <v>13200</v>
      </c>
      <c r="I90" s="12">
        <v>5106</v>
      </c>
      <c r="J90" s="12">
        <v>18979</v>
      </c>
      <c r="P90" s="10"/>
    </row>
    <row r="91" spans="2:16" ht="24.75" customHeight="1">
      <c r="B91" s="34" t="s">
        <v>34</v>
      </c>
      <c r="C91" s="13">
        <v>35</v>
      </c>
      <c r="D91" s="13">
        <v>807000</v>
      </c>
      <c r="E91" s="13">
        <v>303</v>
      </c>
      <c r="F91" s="13">
        <v>343400</v>
      </c>
      <c r="G91" s="13">
        <v>144</v>
      </c>
      <c r="H91" s="13">
        <v>77925</v>
      </c>
      <c r="I91" s="13">
        <v>7860</v>
      </c>
      <c r="J91" s="13">
        <v>27640</v>
      </c>
      <c r="P91" s="10"/>
    </row>
    <row r="92" spans="2:16" ht="24.75" customHeight="1">
      <c r="B92" s="184" t="s">
        <v>35</v>
      </c>
      <c r="C92" s="12">
        <v>0</v>
      </c>
      <c r="D92" s="12">
        <v>0</v>
      </c>
      <c r="E92" s="12">
        <v>125</v>
      </c>
      <c r="F92" s="12">
        <v>98610</v>
      </c>
      <c r="G92" s="12">
        <v>16</v>
      </c>
      <c r="H92" s="12">
        <v>8900</v>
      </c>
      <c r="I92" s="12">
        <v>3935</v>
      </c>
      <c r="J92" s="12">
        <v>8592</v>
      </c>
      <c r="P92" s="10"/>
    </row>
    <row r="93" spans="2:16" ht="24.75" customHeight="1">
      <c r="B93" s="34" t="s">
        <v>36</v>
      </c>
      <c r="C93" s="13">
        <v>7</v>
      </c>
      <c r="D93" s="13">
        <v>77000</v>
      </c>
      <c r="E93" s="13">
        <v>145</v>
      </c>
      <c r="F93" s="13">
        <v>126350</v>
      </c>
      <c r="G93" s="13">
        <v>24</v>
      </c>
      <c r="H93" s="13">
        <v>15800</v>
      </c>
      <c r="I93" s="13">
        <v>5009</v>
      </c>
      <c r="J93" s="13">
        <v>12245</v>
      </c>
      <c r="P93" s="10"/>
    </row>
    <row r="94" spans="2:16" ht="24.75" customHeight="1">
      <c r="B94" s="184" t="s">
        <v>37</v>
      </c>
      <c r="C94" s="12">
        <v>1</v>
      </c>
      <c r="D94" s="12">
        <v>42000</v>
      </c>
      <c r="E94" s="12">
        <v>45</v>
      </c>
      <c r="F94" s="12">
        <v>53600</v>
      </c>
      <c r="G94" s="12">
        <v>4</v>
      </c>
      <c r="H94" s="12">
        <v>2100</v>
      </c>
      <c r="I94" s="12">
        <v>2524</v>
      </c>
      <c r="J94" s="12">
        <v>6328</v>
      </c>
      <c r="P94" s="10"/>
    </row>
    <row r="95" spans="2:16" ht="24.75" customHeight="1">
      <c r="B95" s="34" t="s">
        <v>95</v>
      </c>
      <c r="C95" s="13">
        <v>0</v>
      </c>
      <c r="D95" s="13">
        <v>0</v>
      </c>
      <c r="E95" s="13">
        <v>204</v>
      </c>
      <c r="F95" s="13">
        <v>238000</v>
      </c>
      <c r="G95" s="13">
        <v>0</v>
      </c>
      <c r="H95" s="13">
        <v>0</v>
      </c>
      <c r="I95" s="13">
        <v>41287</v>
      </c>
      <c r="J95" s="13">
        <v>38201</v>
      </c>
      <c r="P95" s="10"/>
    </row>
    <row r="96" spans="2:16" ht="24.75" customHeight="1">
      <c r="B96" s="184" t="s">
        <v>94</v>
      </c>
      <c r="C96" s="12">
        <v>0</v>
      </c>
      <c r="D96" s="12">
        <v>0</v>
      </c>
      <c r="E96" s="12">
        <v>38</v>
      </c>
      <c r="F96" s="12">
        <v>34800</v>
      </c>
      <c r="G96" s="12">
        <v>0</v>
      </c>
      <c r="H96" s="12">
        <v>0</v>
      </c>
      <c r="I96" s="12">
        <v>1140</v>
      </c>
      <c r="J96" s="12">
        <v>4520</v>
      </c>
      <c r="P96" s="10"/>
    </row>
    <row r="97" spans="2:16" ht="24.75" customHeight="1">
      <c r="B97" s="34" t="s">
        <v>404</v>
      </c>
      <c r="C97" s="13">
        <v>0</v>
      </c>
      <c r="D97" s="13">
        <v>0</v>
      </c>
      <c r="E97" s="13">
        <v>58</v>
      </c>
      <c r="F97" s="13">
        <v>39300</v>
      </c>
      <c r="G97" s="13">
        <v>0</v>
      </c>
      <c r="H97" s="13">
        <v>0</v>
      </c>
      <c r="I97" s="13">
        <v>2855</v>
      </c>
      <c r="J97" s="13">
        <v>5710</v>
      </c>
      <c r="P97" s="10"/>
    </row>
    <row r="98" spans="2:16" ht="24.75" customHeight="1">
      <c r="B98" s="184" t="s">
        <v>38</v>
      </c>
      <c r="C98" s="12">
        <v>0</v>
      </c>
      <c r="D98" s="12">
        <v>0</v>
      </c>
      <c r="E98" s="12">
        <v>122</v>
      </c>
      <c r="F98" s="12">
        <v>101000</v>
      </c>
      <c r="G98" s="12">
        <v>0</v>
      </c>
      <c r="H98" s="12">
        <v>0</v>
      </c>
      <c r="I98" s="12">
        <v>4300</v>
      </c>
      <c r="J98" s="12">
        <v>8600</v>
      </c>
      <c r="P98" s="10"/>
    </row>
    <row r="99" spans="2:16" ht="24.75" customHeight="1" thickBot="1">
      <c r="B99" s="34" t="s">
        <v>39</v>
      </c>
      <c r="C99" s="13">
        <v>2</v>
      </c>
      <c r="D99" s="13">
        <v>175000</v>
      </c>
      <c r="E99" s="13">
        <v>2208</v>
      </c>
      <c r="F99" s="13">
        <v>2118105</v>
      </c>
      <c r="G99" s="13">
        <v>0</v>
      </c>
      <c r="H99" s="13">
        <v>0</v>
      </c>
      <c r="I99" s="13">
        <v>735</v>
      </c>
      <c r="J99" s="13">
        <v>2205</v>
      </c>
      <c r="P99" s="10"/>
    </row>
    <row r="100" spans="2:10" ht="24.75" customHeight="1" thickBot="1">
      <c r="B100" s="226" t="s">
        <v>2</v>
      </c>
      <c r="C100" s="18">
        <f>SUM(C87:C99)</f>
        <v>125</v>
      </c>
      <c r="D100" s="18">
        <f aca="true" t="shared" si="4" ref="D100:J100">SUM(D87:D99)</f>
        <v>2178700</v>
      </c>
      <c r="E100" s="18">
        <f t="shared" si="4"/>
        <v>4830</v>
      </c>
      <c r="F100" s="18">
        <f t="shared" si="4"/>
        <v>4374285</v>
      </c>
      <c r="G100" s="18">
        <f t="shared" si="4"/>
        <v>415</v>
      </c>
      <c r="H100" s="18">
        <f t="shared" si="4"/>
        <v>234940</v>
      </c>
      <c r="I100" s="18">
        <f t="shared" si="4"/>
        <v>215834</v>
      </c>
      <c r="J100" s="18">
        <f t="shared" si="4"/>
        <v>394336</v>
      </c>
    </row>
    <row r="101" ht="15.75" thickTop="1">
      <c r="B101"/>
    </row>
    <row r="102" spans="2:7" ht="15">
      <c r="B102" s="341"/>
      <c r="C102" s="341"/>
      <c r="D102" s="341"/>
      <c r="E102" s="341"/>
      <c r="F102" s="341"/>
      <c r="G102" s="341"/>
    </row>
    <row r="103" ht="15">
      <c r="B103"/>
    </row>
    <row r="104" spans="2:10" ht="21.75" customHeight="1">
      <c r="B104" s="307" t="s">
        <v>439</v>
      </c>
      <c r="C104" s="307"/>
      <c r="D104" s="307"/>
      <c r="E104" s="307"/>
      <c r="F104" s="307"/>
      <c r="G104" s="307"/>
      <c r="H104" s="307"/>
      <c r="I104" s="307"/>
      <c r="J104" s="307"/>
    </row>
    <row r="105" spans="2:11" ht="18.75" customHeight="1">
      <c r="B105" s="304" t="s">
        <v>425</v>
      </c>
      <c r="C105" s="304"/>
      <c r="D105" s="104"/>
      <c r="E105" s="303" t="s">
        <v>61</v>
      </c>
      <c r="F105" s="303"/>
      <c r="G105" s="303"/>
      <c r="H105" s="93"/>
      <c r="I105" s="305" t="s">
        <v>62</v>
      </c>
      <c r="J105" s="305"/>
      <c r="K105" s="14"/>
    </row>
    <row r="106" spans="2:11" ht="15.75">
      <c r="B106" s="321" t="s">
        <v>8</v>
      </c>
      <c r="C106" s="310" t="s">
        <v>200</v>
      </c>
      <c r="D106" s="310"/>
      <c r="E106" s="310" t="s">
        <v>201</v>
      </c>
      <c r="F106" s="310"/>
      <c r="G106" s="310" t="s">
        <v>202</v>
      </c>
      <c r="H106" s="310"/>
      <c r="I106" s="310" t="s">
        <v>191</v>
      </c>
      <c r="J106" s="310"/>
      <c r="K106" s="4"/>
    </row>
    <row r="107" spans="2:11" ht="16.5" thickBot="1">
      <c r="B107" s="316"/>
      <c r="C107" s="146" t="s">
        <v>21</v>
      </c>
      <c r="D107" s="146" t="s">
        <v>31</v>
      </c>
      <c r="E107" s="146" t="s">
        <v>24</v>
      </c>
      <c r="F107" s="146" t="s">
        <v>31</v>
      </c>
      <c r="G107" s="146" t="s">
        <v>21</v>
      </c>
      <c r="H107" s="146" t="s">
        <v>31</v>
      </c>
      <c r="I107" s="146" t="s">
        <v>24</v>
      </c>
      <c r="J107" s="146" t="s">
        <v>31</v>
      </c>
      <c r="K107" s="4"/>
    </row>
    <row r="108" spans="2:16" ht="24.75" customHeight="1" thickTop="1">
      <c r="B108" s="34" t="s">
        <v>326</v>
      </c>
      <c r="C108" s="13">
        <v>495539</v>
      </c>
      <c r="D108" s="13">
        <v>12300845</v>
      </c>
      <c r="E108" s="13">
        <v>1560</v>
      </c>
      <c r="F108" s="13">
        <v>61200</v>
      </c>
      <c r="G108" s="13">
        <v>4347</v>
      </c>
      <c r="H108" s="13">
        <v>217350</v>
      </c>
      <c r="I108" s="13">
        <v>20</v>
      </c>
      <c r="J108" s="13">
        <v>1000</v>
      </c>
      <c r="K108" s="4"/>
      <c r="P108" s="10"/>
    </row>
    <row r="109" spans="2:16" ht="24.75" customHeight="1">
      <c r="B109" s="184" t="s">
        <v>32</v>
      </c>
      <c r="C109" s="12">
        <v>1612154</v>
      </c>
      <c r="D109" s="12">
        <v>15434077</v>
      </c>
      <c r="E109" s="12">
        <v>0</v>
      </c>
      <c r="F109" s="12">
        <v>0</v>
      </c>
      <c r="G109" s="12">
        <v>0</v>
      </c>
      <c r="H109" s="12">
        <v>0</v>
      </c>
      <c r="I109" s="12">
        <v>2900</v>
      </c>
      <c r="J109" s="12">
        <v>282500</v>
      </c>
      <c r="K109" s="4"/>
      <c r="P109" s="10"/>
    </row>
    <row r="110" spans="2:16" ht="24.75" customHeight="1">
      <c r="B110" s="34" t="s">
        <v>33</v>
      </c>
      <c r="C110" s="13">
        <v>973671</v>
      </c>
      <c r="D110" s="13">
        <v>12444978</v>
      </c>
      <c r="E110" s="13">
        <v>150</v>
      </c>
      <c r="F110" s="13">
        <v>1500</v>
      </c>
      <c r="G110" s="13">
        <v>0</v>
      </c>
      <c r="H110" s="13">
        <v>0</v>
      </c>
      <c r="I110" s="13">
        <v>640</v>
      </c>
      <c r="J110" s="13">
        <v>203500</v>
      </c>
      <c r="K110" s="4"/>
      <c r="P110" s="10"/>
    </row>
    <row r="111" spans="2:16" ht="24.75" customHeight="1">
      <c r="B111" s="184" t="s">
        <v>327</v>
      </c>
      <c r="C111" s="12">
        <v>4098649</v>
      </c>
      <c r="D111" s="12">
        <v>42217270</v>
      </c>
      <c r="E111" s="12">
        <v>90</v>
      </c>
      <c r="F111" s="12">
        <v>270</v>
      </c>
      <c r="G111" s="12">
        <v>0</v>
      </c>
      <c r="H111" s="12">
        <v>0</v>
      </c>
      <c r="I111" s="12">
        <v>10493</v>
      </c>
      <c r="J111" s="12">
        <v>1852295</v>
      </c>
      <c r="K111" s="4"/>
      <c r="P111" s="10"/>
    </row>
    <row r="112" spans="2:16" ht="24.75" customHeight="1">
      <c r="B112" s="34" t="s">
        <v>34</v>
      </c>
      <c r="C112" s="13">
        <v>1714300</v>
      </c>
      <c r="D112" s="13">
        <v>26960900</v>
      </c>
      <c r="E112" s="13">
        <v>100</v>
      </c>
      <c r="F112" s="13">
        <v>3700</v>
      </c>
      <c r="G112" s="13">
        <v>0</v>
      </c>
      <c r="H112" s="13">
        <v>0</v>
      </c>
      <c r="I112" s="13">
        <v>0</v>
      </c>
      <c r="J112" s="13">
        <v>0</v>
      </c>
      <c r="K112" s="4"/>
      <c r="P112" s="10"/>
    </row>
    <row r="113" spans="2:16" ht="24.75" customHeight="1">
      <c r="B113" s="184" t="s">
        <v>35</v>
      </c>
      <c r="C113" s="12">
        <v>1663581</v>
      </c>
      <c r="D113" s="12">
        <v>18563258</v>
      </c>
      <c r="E113" s="12">
        <v>0</v>
      </c>
      <c r="F113" s="12">
        <v>0</v>
      </c>
      <c r="G113" s="12">
        <v>0</v>
      </c>
      <c r="H113" s="12">
        <v>0</v>
      </c>
      <c r="I113" s="12">
        <v>3447</v>
      </c>
      <c r="J113" s="12">
        <v>373702</v>
      </c>
      <c r="K113" s="4"/>
      <c r="P113" s="10"/>
    </row>
    <row r="114" spans="2:16" ht="24.75" customHeight="1">
      <c r="B114" s="34" t="s">
        <v>36</v>
      </c>
      <c r="C114" s="13">
        <v>924085</v>
      </c>
      <c r="D114" s="13">
        <v>11313633</v>
      </c>
      <c r="E114" s="13">
        <v>0</v>
      </c>
      <c r="F114" s="13">
        <v>0</v>
      </c>
      <c r="G114" s="13">
        <v>0</v>
      </c>
      <c r="H114" s="13">
        <v>0</v>
      </c>
      <c r="I114" s="13">
        <v>1268</v>
      </c>
      <c r="J114" s="13">
        <v>262100</v>
      </c>
      <c r="K114" s="4"/>
      <c r="P114" s="10"/>
    </row>
    <row r="115" spans="2:16" ht="24.75" customHeight="1">
      <c r="B115" s="184" t="s">
        <v>37</v>
      </c>
      <c r="C115" s="12">
        <v>632380</v>
      </c>
      <c r="D115" s="12">
        <v>7172185</v>
      </c>
      <c r="E115" s="12">
        <v>245</v>
      </c>
      <c r="F115" s="12">
        <v>5350</v>
      </c>
      <c r="G115" s="12">
        <v>0</v>
      </c>
      <c r="H115" s="12">
        <v>0</v>
      </c>
      <c r="I115" s="12">
        <v>1416</v>
      </c>
      <c r="J115" s="12">
        <v>249892</v>
      </c>
      <c r="K115" s="4"/>
      <c r="P115" s="10"/>
    </row>
    <row r="116" spans="2:16" ht="24.75" customHeight="1">
      <c r="B116" s="34" t="s">
        <v>95</v>
      </c>
      <c r="C116" s="13">
        <v>154028</v>
      </c>
      <c r="D116" s="13">
        <v>2134000</v>
      </c>
      <c r="E116" s="13">
        <v>0</v>
      </c>
      <c r="F116" s="13">
        <v>0</v>
      </c>
      <c r="G116" s="13">
        <v>0</v>
      </c>
      <c r="H116" s="13">
        <v>0</v>
      </c>
      <c r="I116" s="13">
        <v>500</v>
      </c>
      <c r="J116" s="13">
        <v>20000</v>
      </c>
      <c r="K116" s="4"/>
      <c r="P116" s="10"/>
    </row>
    <row r="117" spans="2:16" ht="24.75" customHeight="1">
      <c r="B117" s="184" t="s">
        <v>94</v>
      </c>
      <c r="C117" s="12">
        <v>1409355</v>
      </c>
      <c r="D117" s="12">
        <v>22342595</v>
      </c>
      <c r="E117" s="12">
        <v>0</v>
      </c>
      <c r="F117" s="12">
        <v>0</v>
      </c>
      <c r="G117" s="12">
        <v>0</v>
      </c>
      <c r="H117" s="12">
        <v>0</v>
      </c>
      <c r="I117" s="12">
        <v>2507</v>
      </c>
      <c r="J117" s="12">
        <v>389300</v>
      </c>
      <c r="K117" s="4"/>
      <c r="P117" s="10"/>
    </row>
    <row r="118" spans="2:16" ht="24.75" customHeight="1">
      <c r="B118" s="34" t="s">
        <v>404</v>
      </c>
      <c r="C118" s="13">
        <v>1324850</v>
      </c>
      <c r="D118" s="13">
        <v>21311350</v>
      </c>
      <c r="E118" s="13">
        <v>0</v>
      </c>
      <c r="F118" s="13">
        <v>0</v>
      </c>
      <c r="G118" s="13">
        <v>0</v>
      </c>
      <c r="H118" s="13">
        <v>0</v>
      </c>
      <c r="I118" s="13">
        <v>1836</v>
      </c>
      <c r="J118" s="13">
        <v>257350</v>
      </c>
      <c r="K118" s="4"/>
      <c r="P118" s="10"/>
    </row>
    <row r="119" spans="2:16" ht="24.75" customHeight="1">
      <c r="B119" s="184" t="s">
        <v>38</v>
      </c>
      <c r="C119" s="12">
        <v>281079</v>
      </c>
      <c r="D119" s="12">
        <v>3234787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4"/>
      <c r="P119" s="10"/>
    </row>
    <row r="120" spans="2:16" ht="24.75" customHeight="1" thickBot="1">
      <c r="B120" s="34" t="s">
        <v>39</v>
      </c>
      <c r="C120" s="13">
        <v>1956221</v>
      </c>
      <c r="D120" s="13">
        <v>31638040</v>
      </c>
      <c r="E120" s="13">
        <v>300</v>
      </c>
      <c r="F120" s="13">
        <v>9000</v>
      </c>
      <c r="G120" s="13">
        <v>0</v>
      </c>
      <c r="H120" s="13">
        <v>0</v>
      </c>
      <c r="I120" s="13">
        <v>27050</v>
      </c>
      <c r="J120" s="13">
        <v>7848700</v>
      </c>
      <c r="K120" s="4"/>
      <c r="P120" s="10"/>
    </row>
    <row r="121" spans="2:11" ht="24.75" customHeight="1" thickBot="1">
      <c r="B121" s="226" t="s">
        <v>2</v>
      </c>
      <c r="C121" s="18">
        <f>SUM(C108:C120)</f>
        <v>17239892</v>
      </c>
      <c r="D121" s="18">
        <f aca="true" t="shared" si="5" ref="D121:J121">SUM(D108:D120)</f>
        <v>227067918</v>
      </c>
      <c r="E121" s="18">
        <f t="shared" si="5"/>
        <v>2445</v>
      </c>
      <c r="F121" s="18">
        <f t="shared" si="5"/>
        <v>81020</v>
      </c>
      <c r="G121" s="18">
        <f t="shared" si="5"/>
        <v>4347</v>
      </c>
      <c r="H121" s="18">
        <f t="shared" si="5"/>
        <v>217350</v>
      </c>
      <c r="I121" s="18">
        <f t="shared" si="5"/>
        <v>52077</v>
      </c>
      <c r="J121" s="18">
        <f t="shared" si="5"/>
        <v>11740339</v>
      </c>
      <c r="K121" s="4"/>
    </row>
    <row r="122" spans="2:11" ht="15.75" thickTop="1">
      <c r="B122"/>
      <c r="J122" s="4"/>
      <c r="K122" s="4"/>
    </row>
    <row r="123" spans="2:11" ht="15">
      <c r="B123"/>
      <c r="J123" s="4"/>
      <c r="K123" s="4"/>
    </row>
    <row r="124" spans="2:14" ht="24.75" customHeight="1">
      <c r="B124" s="307" t="s">
        <v>439</v>
      </c>
      <c r="C124" s="307"/>
      <c r="D124" s="307"/>
      <c r="E124" s="307"/>
      <c r="F124" s="307"/>
      <c r="G124" s="307"/>
      <c r="H124" s="307"/>
      <c r="I124" s="307"/>
      <c r="J124" s="307"/>
      <c r="K124" s="307"/>
      <c r="L124" s="307"/>
      <c r="N124" s="83"/>
    </row>
    <row r="125" spans="2:12" ht="22.5" customHeight="1">
      <c r="B125" s="304" t="s">
        <v>425</v>
      </c>
      <c r="C125" s="304"/>
      <c r="D125" s="104"/>
      <c r="E125" s="305" t="s">
        <v>64</v>
      </c>
      <c r="F125" s="305"/>
      <c r="G125" s="305"/>
      <c r="H125" s="347" t="s">
        <v>65</v>
      </c>
      <c r="I125" s="347"/>
      <c r="J125" s="347"/>
      <c r="K125" s="347"/>
      <c r="L125" s="347"/>
    </row>
    <row r="126" spans="2:12" ht="15.75" customHeight="1">
      <c r="B126" s="310" t="s">
        <v>239</v>
      </c>
      <c r="C126" s="321" t="s">
        <v>203</v>
      </c>
      <c r="D126" s="321"/>
      <c r="E126" s="321" t="s">
        <v>204</v>
      </c>
      <c r="F126" s="321"/>
      <c r="G126" s="321" t="s">
        <v>275</v>
      </c>
      <c r="H126" s="321"/>
      <c r="I126" s="321" t="s">
        <v>276</v>
      </c>
      <c r="J126" s="321"/>
      <c r="K126" s="317" t="s">
        <v>277</v>
      </c>
      <c r="L126" s="317"/>
    </row>
    <row r="127" spans="2:12" ht="15" customHeight="1" thickBot="1">
      <c r="B127" s="311"/>
      <c r="C127" s="146" t="s">
        <v>3</v>
      </c>
      <c r="D127" s="146" t="s">
        <v>31</v>
      </c>
      <c r="E127" s="146" t="s">
        <v>24</v>
      </c>
      <c r="F127" s="146" t="s">
        <v>31</v>
      </c>
      <c r="G127" s="146" t="s">
        <v>3</v>
      </c>
      <c r="H127" s="126" t="s">
        <v>31</v>
      </c>
      <c r="I127" s="126" t="s">
        <v>179</v>
      </c>
      <c r="J127" s="145" t="s">
        <v>31</v>
      </c>
      <c r="K127" s="145" t="s">
        <v>179</v>
      </c>
      <c r="L127" s="145" t="s">
        <v>31</v>
      </c>
    </row>
    <row r="128" spans="2:16" ht="24.75" customHeight="1" thickTop="1">
      <c r="B128" s="34" t="s">
        <v>326</v>
      </c>
      <c r="C128" s="13">
        <v>67</v>
      </c>
      <c r="D128" s="13">
        <v>12910</v>
      </c>
      <c r="E128" s="13">
        <v>9180</v>
      </c>
      <c r="F128" s="13">
        <v>48330</v>
      </c>
      <c r="G128" s="13">
        <v>3100</v>
      </c>
      <c r="H128" s="13">
        <v>124000</v>
      </c>
      <c r="I128" s="13">
        <v>543</v>
      </c>
      <c r="J128" s="119">
        <v>32130</v>
      </c>
      <c r="K128" s="119">
        <v>650</v>
      </c>
      <c r="L128" s="119">
        <v>50900</v>
      </c>
      <c r="P128" s="10"/>
    </row>
    <row r="129" spans="2:16" ht="24.75" customHeight="1">
      <c r="B129" s="184" t="s">
        <v>32</v>
      </c>
      <c r="C129" s="12">
        <v>29</v>
      </c>
      <c r="D129" s="12">
        <v>3430</v>
      </c>
      <c r="E129" s="12">
        <v>1455</v>
      </c>
      <c r="F129" s="12">
        <v>5660</v>
      </c>
      <c r="G129" s="12">
        <v>30</v>
      </c>
      <c r="H129" s="12">
        <v>60</v>
      </c>
      <c r="I129" s="12">
        <v>599</v>
      </c>
      <c r="J129" s="12">
        <v>25030</v>
      </c>
      <c r="K129" s="12">
        <v>87</v>
      </c>
      <c r="L129" s="12">
        <v>2250</v>
      </c>
      <c r="P129" s="10"/>
    </row>
    <row r="130" spans="2:16" ht="24.75" customHeight="1">
      <c r="B130" s="34" t="s">
        <v>33</v>
      </c>
      <c r="C130" s="13">
        <v>326</v>
      </c>
      <c r="D130" s="13">
        <v>46375</v>
      </c>
      <c r="E130" s="13">
        <v>11775</v>
      </c>
      <c r="F130" s="13">
        <v>16160</v>
      </c>
      <c r="G130" s="13">
        <v>40</v>
      </c>
      <c r="H130" s="13">
        <v>240</v>
      </c>
      <c r="I130" s="13">
        <v>7113</v>
      </c>
      <c r="J130" s="13">
        <v>463935</v>
      </c>
      <c r="K130" s="13">
        <v>822</v>
      </c>
      <c r="L130" s="13">
        <v>50380</v>
      </c>
      <c r="P130" s="10"/>
    </row>
    <row r="131" spans="2:16" ht="24.75" customHeight="1">
      <c r="B131" s="184" t="s">
        <v>327</v>
      </c>
      <c r="C131" s="12">
        <v>203</v>
      </c>
      <c r="D131" s="12">
        <v>27540</v>
      </c>
      <c r="E131" s="12">
        <v>6304</v>
      </c>
      <c r="F131" s="12">
        <v>11479</v>
      </c>
      <c r="G131" s="12">
        <v>0</v>
      </c>
      <c r="H131" s="12">
        <v>0</v>
      </c>
      <c r="I131" s="12">
        <v>7303</v>
      </c>
      <c r="J131" s="12">
        <v>1100560</v>
      </c>
      <c r="K131" s="12">
        <v>1620</v>
      </c>
      <c r="L131" s="12">
        <v>236100</v>
      </c>
      <c r="P131" s="10"/>
    </row>
    <row r="132" spans="2:16" ht="24.75" customHeight="1">
      <c r="B132" s="34" t="s">
        <v>34</v>
      </c>
      <c r="C132" s="13">
        <v>185</v>
      </c>
      <c r="D132" s="13">
        <v>31915</v>
      </c>
      <c r="E132" s="13">
        <v>36618</v>
      </c>
      <c r="F132" s="13">
        <v>74301</v>
      </c>
      <c r="G132" s="13">
        <v>0</v>
      </c>
      <c r="H132" s="13">
        <v>0</v>
      </c>
      <c r="I132" s="13">
        <v>1194</v>
      </c>
      <c r="J132" s="13">
        <v>58740</v>
      </c>
      <c r="K132" s="13">
        <v>428</v>
      </c>
      <c r="L132" s="13">
        <v>27650</v>
      </c>
      <c r="P132" s="10"/>
    </row>
    <row r="133" spans="2:16" ht="24.75" customHeight="1">
      <c r="B133" s="184" t="s">
        <v>35</v>
      </c>
      <c r="C133" s="12">
        <v>62</v>
      </c>
      <c r="D133" s="12">
        <v>11634</v>
      </c>
      <c r="E133" s="12">
        <v>2502</v>
      </c>
      <c r="F133" s="12">
        <v>4559</v>
      </c>
      <c r="G133" s="12">
        <v>0</v>
      </c>
      <c r="H133" s="12">
        <v>0</v>
      </c>
      <c r="I133" s="12">
        <v>393</v>
      </c>
      <c r="J133" s="12">
        <v>26690</v>
      </c>
      <c r="K133" s="12">
        <v>0</v>
      </c>
      <c r="L133" s="12">
        <v>0</v>
      </c>
      <c r="P133" s="10"/>
    </row>
    <row r="134" spans="2:16" ht="24.75" customHeight="1">
      <c r="B134" s="34" t="s">
        <v>36</v>
      </c>
      <c r="C134" s="13">
        <v>32</v>
      </c>
      <c r="D134" s="13">
        <v>6390</v>
      </c>
      <c r="E134" s="13">
        <v>0</v>
      </c>
      <c r="F134" s="13">
        <v>0</v>
      </c>
      <c r="G134" s="13">
        <v>0</v>
      </c>
      <c r="H134" s="13">
        <v>0</v>
      </c>
      <c r="I134" s="13">
        <v>3896</v>
      </c>
      <c r="J134" s="13">
        <v>305405</v>
      </c>
      <c r="K134" s="13">
        <v>30</v>
      </c>
      <c r="L134" s="13">
        <v>3000</v>
      </c>
      <c r="P134" s="10"/>
    </row>
    <row r="135" spans="2:16" ht="24.75" customHeight="1">
      <c r="B135" s="184" t="s">
        <v>37</v>
      </c>
      <c r="C135" s="12">
        <v>23</v>
      </c>
      <c r="D135" s="12">
        <v>2940</v>
      </c>
      <c r="E135" s="12">
        <v>12490</v>
      </c>
      <c r="F135" s="12">
        <v>12240</v>
      </c>
      <c r="G135" s="12">
        <v>0</v>
      </c>
      <c r="H135" s="12">
        <v>0</v>
      </c>
      <c r="I135" s="12">
        <v>1132</v>
      </c>
      <c r="J135" s="12">
        <v>75805</v>
      </c>
      <c r="K135" s="12">
        <v>100</v>
      </c>
      <c r="L135" s="12">
        <v>5000</v>
      </c>
      <c r="P135" s="10"/>
    </row>
    <row r="136" spans="2:16" ht="24.75" customHeight="1">
      <c r="B136" s="34" t="s">
        <v>95</v>
      </c>
      <c r="C136" s="13">
        <v>1590</v>
      </c>
      <c r="D136" s="13">
        <v>21015</v>
      </c>
      <c r="E136" s="13">
        <v>6960</v>
      </c>
      <c r="F136" s="13">
        <v>15770</v>
      </c>
      <c r="G136" s="13">
        <v>0</v>
      </c>
      <c r="H136" s="13">
        <v>0</v>
      </c>
      <c r="I136" s="13">
        <v>3096</v>
      </c>
      <c r="J136" s="13">
        <v>158210</v>
      </c>
      <c r="K136" s="13">
        <v>161</v>
      </c>
      <c r="L136" s="13">
        <v>10680</v>
      </c>
      <c r="P136" s="10"/>
    </row>
    <row r="137" spans="2:16" ht="24.75" customHeight="1">
      <c r="B137" s="184" t="s">
        <v>94</v>
      </c>
      <c r="C137" s="12">
        <v>95</v>
      </c>
      <c r="D137" s="12">
        <v>11410</v>
      </c>
      <c r="E137" s="12">
        <v>1960</v>
      </c>
      <c r="F137" s="12">
        <v>5720</v>
      </c>
      <c r="G137" s="12">
        <v>0</v>
      </c>
      <c r="H137" s="12">
        <v>0</v>
      </c>
      <c r="I137" s="12">
        <v>740</v>
      </c>
      <c r="J137" s="12">
        <v>59300</v>
      </c>
      <c r="K137" s="12">
        <v>0</v>
      </c>
      <c r="L137" s="12">
        <v>0</v>
      </c>
      <c r="P137" s="10"/>
    </row>
    <row r="138" spans="2:16" ht="24.75" customHeight="1">
      <c r="B138" s="34" t="s">
        <v>404</v>
      </c>
      <c r="C138" s="13">
        <v>16</v>
      </c>
      <c r="D138" s="13">
        <v>1800</v>
      </c>
      <c r="E138" s="13">
        <v>1980</v>
      </c>
      <c r="F138" s="13">
        <v>3580</v>
      </c>
      <c r="G138" s="13">
        <v>0</v>
      </c>
      <c r="H138" s="13">
        <v>0</v>
      </c>
      <c r="I138" s="13">
        <v>295</v>
      </c>
      <c r="J138" s="13">
        <v>18500</v>
      </c>
      <c r="K138" s="13">
        <v>30</v>
      </c>
      <c r="L138" s="13">
        <v>2400</v>
      </c>
      <c r="P138" s="10"/>
    </row>
    <row r="139" spans="2:16" ht="24.75" customHeight="1">
      <c r="B139" s="184" t="s">
        <v>38</v>
      </c>
      <c r="C139" s="12">
        <v>26</v>
      </c>
      <c r="D139" s="12">
        <v>4130</v>
      </c>
      <c r="E139" s="12">
        <v>0</v>
      </c>
      <c r="F139" s="12">
        <v>0</v>
      </c>
      <c r="G139" s="12">
        <v>0</v>
      </c>
      <c r="H139" s="12">
        <v>0</v>
      </c>
      <c r="I139" s="12">
        <v>1209</v>
      </c>
      <c r="J139" s="12">
        <v>89070</v>
      </c>
      <c r="K139" s="12">
        <v>0</v>
      </c>
      <c r="L139" s="12">
        <v>0</v>
      </c>
      <c r="P139" s="10"/>
    </row>
    <row r="140" spans="2:16" ht="24.75" customHeight="1" thickBot="1">
      <c r="B140" s="34" t="s">
        <v>39</v>
      </c>
      <c r="C140" s="13">
        <v>172</v>
      </c>
      <c r="D140" s="13">
        <v>30780</v>
      </c>
      <c r="E140" s="13">
        <v>18093</v>
      </c>
      <c r="F140" s="13">
        <v>17849</v>
      </c>
      <c r="G140" s="13">
        <v>0</v>
      </c>
      <c r="H140" s="13">
        <v>0</v>
      </c>
      <c r="I140" s="13">
        <v>5622</v>
      </c>
      <c r="J140" s="13">
        <v>438152</v>
      </c>
      <c r="K140" s="13">
        <v>369</v>
      </c>
      <c r="L140" s="13">
        <v>22135</v>
      </c>
      <c r="P140" s="10"/>
    </row>
    <row r="141" spans="2:12" ht="24.75" customHeight="1" thickBot="1">
      <c r="B141" s="226" t="s">
        <v>2</v>
      </c>
      <c r="C141" s="18">
        <f>SUM(C128:C140)</f>
        <v>2826</v>
      </c>
      <c r="D141" s="18">
        <f aca="true" t="shared" si="6" ref="D141:L141">SUM(D128:D140)</f>
        <v>212269</v>
      </c>
      <c r="E141" s="18">
        <f t="shared" si="6"/>
        <v>109317</v>
      </c>
      <c r="F141" s="18">
        <f t="shared" si="6"/>
        <v>215648</v>
      </c>
      <c r="G141" s="18">
        <f t="shared" si="6"/>
        <v>3170</v>
      </c>
      <c r="H141" s="18">
        <f t="shared" si="6"/>
        <v>124300</v>
      </c>
      <c r="I141" s="18">
        <f t="shared" si="6"/>
        <v>33135</v>
      </c>
      <c r="J141" s="18">
        <f t="shared" si="6"/>
        <v>2851527</v>
      </c>
      <c r="K141" s="18">
        <f t="shared" si="6"/>
        <v>4297</v>
      </c>
      <c r="L141" s="18">
        <f t="shared" si="6"/>
        <v>410495</v>
      </c>
    </row>
    <row r="142" ht="15.75" thickTop="1"/>
    <row r="143" spans="2:7" ht="15">
      <c r="B143" s="341"/>
      <c r="C143" s="341"/>
      <c r="D143" s="341"/>
      <c r="E143" s="341"/>
      <c r="F143" s="341"/>
      <c r="G143" s="341"/>
    </row>
    <row r="144" spans="2:12" ht="20.25" customHeight="1">
      <c r="B144" s="307" t="s">
        <v>439</v>
      </c>
      <c r="C144" s="307"/>
      <c r="D144" s="307"/>
      <c r="E144" s="307"/>
      <c r="F144" s="307"/>
      <c r="G144" s="307"/>
      <c r="H144" s="307"/>
      <c r="I144" s="307"/>
      <c r="J144" s="307"/>
      <c r="K144" s="307"/>
      <c r="L144" s="307"/>
    </row>
    <row r="145" spans="2:12" ht="15.75" customHeight="1">
      <c r="B145" s="304" t="s">
        <v>425</v>
      </c>
      <c r="C145" s="304"/>
      <c r="D145" s="303" t="s">
        <v>193</v>
      </c>
      <c r="E145" s="303"/>
      <c r="F145" s="303"/>
      <c r="G145" s="303"/>
      <c r="H145" s="303"/>
      <c r="I145" s="303"/>
      <c r="J145" s="118"/>
      <c r="K145" s="335" t="s">
        <v>65</v>
      </c>
      <c r="L145" s="335"/>
    </row>
    <row r="146" spans="2:12" ht="15.75" customHeight="1">
      <c r="B146" s="310" t="s">
        <v>239</v>
      </c>
      <c r="C146" s="310" t="s">
        <v>207</v>
      </c>
      <c r="D146" s="310"/>
      <c r="E146" s="310" t="s">
        <v>208</v>
      </c>
      <c r="F146" s="310"/>
      <c r="G146" s="310" t="s">
        <v>181</v>
      </c>
      <c r="H146" s="310"/>
      <c r="I146" s="310" t="s">
        <v>392</v>
      </c>
      <c r="J146" s="310"/>
      <c r="K146" s="321" t="s">
        <v>212</v>
      </c>
      <c r="L146" s="321"/>
    </row>
    <row r="147" spans="2:12" ht="16.5" thickBot="1">
      <c r="B147" s="311"/>
      <c r="C147" s="146" t="s">
        <v>24</v>
      </c>
      <c r="D147" s="146" t="s">
        <v>31</v>
      </c>
      <c r="E147" s="146" t="s">
        <v>3</v>
      </c>
      <c r="F147" s="146" t="s">
        <v>31</v>
      </c>
      <c r="G147" s="146" t="s">
        <v>179</v>
      </c>
      <c r="H147" s="146" t="s">
        <v>180</v>
      </c>
      <c r="I147" s="146" t="s">
        <v>63</v>
      </c>
      <c r="J147" s="146" t="s">
        <v>180</v>
      </c>
      <c r="K147" s="146" t="s">
        <v>63</v>
      </c>
      <c r="L147" s="146" t="s">
        <v>180</v>
      </c>
    </row>
    <row r="148" spans="2:16" ht="24.75" customHeight="1" thickTop="1">
      <c r="B148" s="34" t="s">
        <v>326</v>
      </c>
      <c r="C148" s="13">
        <v>1</v>
      </c>
      <c r="D148" s="13">
        <v>75</v>
      </c>
      <c r="E148" s="13">
        <v>5095</v>
      </c>
      <c r="F148" s="13">
        <v>36075</v>
      </c>
      <c r="G148" s="13">
        <v>3580</v>
      </c>
      <c r="H148" s="13">
        <v>9305</v>
      </c>
      <c r="I148" s="13">
        <v>0</v>
      </c>
      <c r="J148" s="13">
        <v>0</v>
      </c>
      <c r="K148" s="13">
        <v>13</v>
      </c>
      <c r="L148" s="13">
        <v>10250</v>
      </c>
      <c r="M148" s="31"/>
      <c r="P148" s="10"/>
    </row>
    <row r="149" spans="2:16" ht="24.75" customHeight="1">
      <c r="B149" s="184" t="s">
        <v>32</v>
      </c>
      <c r="C149" s="12">
        <v>0</v>
      </c>
      <c r="D149" s="12">
        <v>0</v>
      </c>
      <c r="E149" s="12">
        <v>400</v>
      </c>
      <c r="F149" s="12">
        <v>1000</v>
      </c>
      <c r="G149" s="12">
        <v>170</v>
      </c>
      <c r="H149" s="12">
        <v>670</v>
      </c>
      <c r="I149" s="12">
        <v>50</v>
      </c>
      <c r="J149" s="12">
        <v>500</v>
      </c>
      <c r="K149" s="12">
        <v>4</v>
      </c>
      <c r="L149" s="12">
        <v>176000</v>
      </c>
      <c r="M149" s="31"/>
      <c r="P149" s="10"/>
    </row>
    <row r="150" spans="2:16" ht="24.75" customHeight="1">
      <c r="B150" s="34" t="s">
        <v>33</v>
      </c>
      <c r="C150" s="13">
        <v>192</v>
      </c>
      <c r="D150" s="13">
        <v>11800</v>
      </c>
      <c r="E150" s="13">
        <v>52719</v>
      </c>
      <c r="F150" s="13">
        <v>96813</v>
      </c>
      <c r="G150" s="13">
        <v>1960</v>
      </c>
      <c r="H150" s="13">
        <v>3010</v>
      </c>
      <c r="I150" s="13">
        <v>0</v>
      </c>
      <c r="J150" s="13">
        <v>0</v>
      </c>
      <c r="K150" s="13">
        <v>1</v>
      </c>
      <c r="L150" s="13">
        <v>1000</v>
      </c>
      <c r="P150" s="10"/>
    </row>
    <row r="151" spans="2:16" ht="24.75" customHeight="1">
      <c r="B151" s="184" t="s">
        <v>327</v>
      </c>
      <c r="C151" s="12">
        <v>0</v>
      </c>
      <c r="D151" s="12">
        <v>0</v>
      </c>
      <c r="E151" s="12">
        <v>14376</v>
      </c>
      <c r="F151" s="12">
        <v>15005</v>
      </c>
      <c r="G151" s="12">
        <v>1169</v>
      </c>
      <c r="H151" s="12">
        <v>3307</v>
      </c>
      <c r="I151" s="12">
        <v>16</v>
      </c>
      <c r="J151" s="12">
        <v>8000</v>
      </c>
      <c r="K151" s="12">
        <v>6</v>
      </c>
      <c r="L151" s="12">
        <v>12000</v>
      </c>
      <c r="P151" s="10"/>
    </row>
    <row r="152" spans="2:16" ht="24.75" customHeight="1">
      <c r="B152" s="34" t="s">
        <v>34</v>
      </c>
      <c r="C152" s="13">
        <v>91</v>
      </c>
      <c r="D152" s="13">
        <v>4700</v>
      </c>
      <c r="E152" s="13">
        <v>6700</v>
      </c>
      <c r="F152" s="13">
        <v>28100</v>
      </c>
      <c r="G152" s="13">
        <v>6707</v>
      </c>
      <c r="H152" s="13">
        <v>15024</v>
      </c>
      <c r="I152" s="13">
        <v>300</v>
      </c>
      <c r="J152" s="13">
        <v>30000</v>
      </c>
      <c r="K152" s="13">
        <v>0</v>
      </c>
      <c r="L152" s="13">
        <v>0</v>
      </c>
      <c r="M152" s="31"/>
      <c r="P152" s="10"/>
    </row>
    <row r="153" spans="2:16" ht="24.75" customHeight="1">
      <c r="B153" s="184" t="s">
        <v>35</v>
      </c>
      <c r="C153" s="12">
        <v>16</v>
      </c>
      <c r="D153" s="12">
        <v>800</v>
      </c>
      <c r="E153" s="12">
        <v>1550</v>
      </c>
      <c r="F153" s="12">
        <v>3100</v>
      </c>
      <c r="G153" s="12">
        <v>2635</v>
      </c>
      <c r="H153" s="12">
        <v>4781</v>
      </c>
      <c r="I153" s="12">
        <v>0</v>
      </c>
      <c r="J153" s="12">
        <v>0</v>
      </c>
      <c r="K153" s="12">
        <v>0</v>
      </c>
      <c r="L153" s="12">
        <v>0</v>
      </c>
      <c r="M153" s="31"/>
      <c r="P153" s="10"/>
    </row>
    <row r="154" spans="2:16" ht="24.75" customHeight="1">
      <c r="B154" s="34" t="s">
        <v>36</v>
      </c>
      <c r="C154" s="13">
        <v>0</v>
      </c>
      <c r="D154" s="13">
        <v>0</v>
      </c>
      <c r="E154" s="13">
        <v>4970</v>
      </c>
      <c r="F154" s="13">
        <v>9940</v>
      </c>
      <c r="G154" s="13">
        <v>3425</v>
      </c>
      <c r="H154" s="13">
        <v>9065</v>
      </c>
      <c r="I154" s="13">
        <v>0</v>
      </c>
      <c r="J154" s="13">
        <v>0</v>
      </c>
      <c r="K154" s="13">
        <v>0</v>
      </c>
      <c r="L154" s="13">
        <v>0</v>
      </c>
      <c r="M154" s="31"/>
      <c r="P154" s="10"/>
    </row>
    <row r="155" spans="2:16" ht="24.75" customHeight="1">
      <c r="B155" s="184" t="s">
        <v>37</v>
      </c>
      <c r="C155" s="12">
        <v>4</v>
      </c>
      <c r="D155" s="12">
        <v>180</v>
      </c>
      <c r="E155" s="12">
        <v>5270</v>
      </c>
      <c r="F155" s="12">
        <v>12820</v>
      </c>
      <c r="G155" s="12">
        <v>1046</v>
      </c>
      <c r="H155" s="12">
        <v>2868</v>
      </c>
      <c r="I155" s="12">
        <v>0</v>
      </c>
      <c r="J155" s="12">
        <v>0</v>
      </c>
      <c r="K155" s="12">
        <v>5</v>
      </c>
      <c r="L155" s="12">
        <v>28000</v>
      </c>
      <c r="M155" s="31"/>
      <c r="P155" s="10"/>
    </row>
    <row r="156" spans="2:16" ht="24.75" customHeight="1">
      <c r="B156" s="34" t="s">
        <v>95</v>
      </c>
      <c r="C156" s="13">
        <v>5</v>
      </c>
      <c r="D156" s="13">
        <v>175</v>
      </c>
      <c r="E156" s="13">
        <v>9027</v>
      </c>
      <c r="F156" s="13">
        <v>25039</v>
      </c>
      <c r="G156" s="13">
        <v>1395</v>
      </c>
      <c r="H156" s="13">
        <v>2380</v>
      </c>
      <c r="I156" s="13">
        <v>100</v>
      </c>
      <c r="J156" s="13">
        <v>5000</v>
      </c>
      <c r="K156" s="13">
        <v>1</v>
      </c>
      <c r="L156" s="13">
        <v>9000</v>
      </c>
      <c r="M156" s="31"/>
      <c r="P156" s="10"/>
    </row>
    <row r="157" spans="2:16" ht="24.75" customHeight="1">
      <c r="B157" s="184" t="s">
        <v>94</v>
      </c>
      <c r="C157" s="12">
        <v>0</v>
      </c>
      <c r="D157" s="12">
        <v>0</v>
      </c>
      <c r="E157" s="12">
        <v>0</v>
      </c>
      <c r="F157" s="12">
        <v>0</v>
      </c>
      <c r="G157" s="12">
        <v>900</v>
      </c>
      <c r="H157" s="12">
        <v>2165</v>
      </c>
      <c r="I157" s="12">
        <v>0</v>
      </c>
      <c r="J157" s="12">
        <v>0</v>
      </c>
      <c r="K157" s="12">
        <v>0</v>
      </c>
      <c r="L157" s="12">
        <v>0</v>
      </c>
      <c r="M157" s="31"/>
      <c r="P157" s="10"/>
    </row>
    <row r="158" spans="2:16" ht="24.75" customHeight="1">
      <c r="B158" s="34" t="s">
        <v>404</v>
      </c>
      <c r="C158" s="13">
        <v>0</v>
      </c>
      <c r="D158" s="13">
        <v>0</v>
      </c>
      <c r="E158" s="13">
        <v>9232</v>
      </c>
      <c r="F158" s="13">
        <v>24696</v>
      </c>
      <c r="G158" s="13">
        <v>118</v>
      </c>
      <c r="H158" s="13">
        <v>316</v>
      </c>
      <c r="I158" s="13">
        <v>0</v>
      </c>
      <c r="J158" s="13">
        <v>0</v>
      </c>
      <c r="K158" s="13">
        <v>0</v>
      </c>
      <c r="L158" s="13">
        <v>0</v>
      </c>
      <c r="P158" s="10"/>
    </row>
    <row r="159" spans="2:16" ht="24.75" customHeight="1">
      <c r="B159" s="184" t="s">
        <v>38</v>
      </c>
      <c r="C159" s="12">
        <v>0</v>
      </c>
      <c r="D159" s="12">
        <v>0</v>
      </c>
      <c r="E159" s="12">
        <v>0</v>
      </c>
      <c r="F159" s="12">
        <v>0</v>
      </c>
      <c r="G159" s="12">
        <v>2130</v>
      </c>
      <c r="H159" s="12">
        <v>5600</v>
      </c>
      <c r="I159" s="12">
        <v>0</v>
      </c>
      <c r="J159" s="12">
        <v>0</v>
      </c>
      <c r="K159" s="12">
        <v>0</v>
      </c>
      <c r="L159" s="12">
        <v>0</v>
      </c>
      <c r="P159" s="10"/>
    </row>
    <row r="160" spans="2:16" ht="24.75" customHeight="1" thickBot="1">
      <c r="B160" s="34" t="s">
        <v>39</v>
      </c>
      <c r="C160" s="13">
        <v>10</v>
      </c>
      <c r="D160" s="13">
        <v>250</v>
      </c>
      <c r="E160" s="13">
        <v>46803</v>
      </c>
      <c r="F160" s="13">
        <v>93529</v>
      </c>
      <c r="G160" s="13">
        <v>601</v>
      </c>
      <c r="H160" s="13">
        <v>1086</v>
      </c>
      <c r="I160" s="13">
        <v>153</v>
      </c>
      <c r="J160" s="13">
        <v>306000</v>
      </c>
      <c r="K160" s="13">
        <v>0</v>
      </c>
      <c r="L160" s="13">
        <v>0</v>
      </c>
      <c r="M160" s="31"/>
      <c r="P160" s="10"/>
    </row>
    <row r="161" spans="2:13" ht="24.75" customHeight="1" thickBot="1">
      <c r="B161" s="226" t="s">
        <v>2</v>
      </c>
      <c r="C161" s="18">
        <f>SUM(C148:C160)</f>
        <v>319</v>
      </c>
      <c r="D161" s="18">
        <f aca="true" t="shared" si="7" ref="D161:L161">SUM(D148:D160)</f>
        <v>17980</v>
      </c>
      <c r="E161" s="18">
        <f t="shared" si="7"/>
        <v>156142</v>
      </c>
      <c r="F161" s="18">
        <f t="shared" si="7"/>
        <v>346117</v>
      </c>
      <c r="G161" s="18">
        <f t="shared" si="7"/>
        <v>25836</v>
      </c>
      <c r="H161" s="18">
        <f t="shared" si="7"/>
        <v>59577</v>
      </c>
      <c r="I161" s="18">
        <f t="shared" si="7"/>
        <v>619</v>
      </c>
      <c r="J161" s="18">
        <f t="shared" si="7"/>
        <v>349500</v>
      </c>
      <c r="K161" s="18">
        <f t="shared" si="7"/>
        <v>30</v>
      </c>
      <c r="L161" s="18">
        <f t="shared" si="7"/>
        <v>236250</v>
      </c>
      <c r="M161" s="31"/>
    </row>
    <row r="162" spans="9:13" ht="16.5" thickTop="1">
      <c r="I162" s="17"/>
      <c r="J162" s="17"/>
      <c r="K162" s="20"/>
      <c r="M162" s="31"/>
    </row>
    <row r="163" spans="9:13" ht="15.75">
      <c r="I163" s="17"/>
      <c r="J163" s="17"/>
      <c r="K163" s="20"/>
      <c r="M163" s="31"/>
    </row>
    <row r="164" spans="9:13" ht="15.75">
      <c r="I164" s="17"/>
      <c r="J164" s="17"/>
      <c r="K164" s="20"/>
      <c r="M164" s="31"/>
    </row>
    <row r="165" spans="2:11" ht="20.25" customHeight="1">
      <c r="B165" s="307" t="s">
        <v>442</v>
      </c>
      <c r="C165" s="307"/>
      <c r="D165" s="307"/>
      <c r="E165" s="307"/>
      <c r="F165" s="307"/>
      <c r="G165" s="307"/>
      <c r="H165" s="307"/>
      <c r="I165" s="307"/>
      <c r="J165" s="307"/>
      <c r="K165" s="307"/>
    </row>
    <row r="166" spans="2:11" ht="15.75" customHeight="1">
      <c r="B166" s="304" t="s">
        <v>425</v>
      </c>
      <c r="C166" s="304"/>
      <c r="D166" s="104"/>
      <c r="E166" s="303" t="s">
        <v>61</v>
      </c>
      <c r="F166" s="303"/>
      <c r="G166" s="303"/>
      <c r="H166" s="305" t="s">
        <v>62</v>
      </c>
      <c r="I166" s="305"/>
      <c r="J166" s="305"/>
      <c r="K166" s="305"/>
    </row>
    <row r="167" spans="2:11" ht="22.5" customHeight="1">
      <c r="B167" s="321" t="s">
        <v>239</v>
      </c>
      <c r="C167" s="330" t="s">
        <v>209</v>
      </c>
      <c r="D167" s="330"/>
      <c r="E167" s="330" t="s">
        <v>210</v>
      </c>
      <c r="F167" s="330"/>
      <c r="G167" s="330" t="s">
        <v>211</v>
      </c>
      <c r="H167" s="330"/>
      <c r="I167" s="129" t="s">
        <v>243</v>
      </c>
      <c r="J167" s="330" t="s">
        <v>205</v>
      </c>
      <c r="K167" s="330"/>
    </row>
    <row r="168" spans="2:11" ht="16.5" thickBot="1">
      <c r="B168" s="316"/>
      <c r="C168" s="146" t="s">
        <v>21</v>
      </c>
      <c r="D168" s="146" t="s">
        <v>31</v>
      </c>
      <c r="E168" s="146" t="s">
        <v>21</v>
      </c>
      <c r="F168" s="146" t="s">
        <v>31</v>
      </c>
      <c r="G168" s="146" t="s">
        <v>3</v>
      </c>
      <c r="H168" s="146" t="s">
        <v>31</v>
      </c>
      <c r="I168" s="146" t="s">
        <v>31</v>
      </c>
      <c r="J168" s="146" t="s">
        <v>24</v>
      </c>
      <c r="K168" s="146" t="s">
        <v>180</v>
      </c>
    </row>
    <row r="169" spans="2:16" ht="24.75" customHeight="1" thickTop="1">
      <c r="B169" s="34" t="s">
        <v>326</v>
      </c>
      <c r="C169" s="13">
        <v>0</v>
      </c>
      <c r="D169" s="13">
        <v>0</v>
      </c>
      <c r="E169" s="13">
        <v>1255</v>
      </c>
      <c r="F169" s="13">
        <v>68250</v>
      </c>
      <c r="G169" s="13">
        <v>23</v>
      </c>
      <c r="H169" s="13">
        <v>23300</v>
      </c>
      <c r="I169" s="119">
        <v>1506927</v>
      </c>
      <c r="J169" s="119">
        <v>0</v>
      </c>
      <c r="K169" s="119">
        <v>0</v>
      </c>
      <c r="P169" s="10"/>
    </row>
    <row r="170" spans="2:16" ht="24.75" customHeight="1">
      <c r="B170" s="184" t="s">
        <v>32</v>
      </c>
      <c r="C170" s="12">
        <v>0</v>
      </c>
      <c r="D170" s="12">
        <v>0</v>
      </c>
      <c r="E170" s="12">
        <v>0</v>
      </c>
      <c r="F170" s="12">
        <v>0</v>
      </c>
      <c r="G170" s="12">
        <v>2</v>
      </c>
      <c r="H170" s="12">
        <v>2000</v>
      </c>
      <c r="I170" s="12">
        <v>1521858</v>
      </c>
      <c r="J170" s="12">
        <v>1</v>
      </c>
      <c r="K170" s="12">
        <v>500</v>
      </c>
      <c r="P170" s="10"/>
    </row>
    <row r="171" spans="2:16" ht="24.75" customHeight="1">
      <c r="B171" s="34" t="s">
        <v>33</v>
      </c>
      <c r="C171" s="13">
        <v>3000</v>
      </c>
      <c r="D171" s="13">
        <v>59700</v>
      </c>
      <c r="E171" s="13">
        <v>0</v>
      </c>
      <c r="F171" s="13">
        <v>0</v>
      </c>
      <c r="G171" s="13">
        <v>4</v>
      </c>
      <c r="H171" s="13">
        <v>12000</v>
      </c>
      <c r="I171" s="13">
        <v>2302300</v>
      </c>
      <c r="J171" s="13">
        <v>0</v>
      </c>
      <c r="K171" s="13">
        <v>0</v>
      </c>
      <c r="P171" s="10"/>
    </row>
    <row r="172" spans="2:16" ht="24.75" customHeight="1">
      <c r="B172" s="184" t="s">
        <v>327</v>
      </c>
      <c r="C172" s="12">
        <v>150</v>
      </c>
      <c r="D172" s="12">
        <v>1800</v>
      </c>
      <c r="E172" s="12">
        <v>0</v>
      </c>
      <c r="F172" s="12">
        <v>0</v>
      </c>
      <c r="G172" s="12">
        <v>0</v>
      </c>
      <c r="H172" s="12">
        <v>0</v>
      </c>
      <c r="I172" s="12">
        <v>19094157</v>
      </c>
      <c r="J172" s="12">
        <v>0</v>
      </c>
      <c r="K172" s="12">
        <v>0</v>
      </c>
      <c r="P172" s="10"/>
    </row>
    <row r="173" spans="2:16" ht="24.75" customHeight="1">
      <c r="B173" s="34" t="s">
        <v>34</v>
      </c>
      <c r="C173" s="13">
        <v>0</v>
      </c>
      <c r="D173" s="13">
        <v>0</v>
      </c>
      <c r="E173" s="13">
        <v>0</v>
      </c>
      <c r="F173" s="13">
        <v>0</v>
      </c>
      <c r="G173" s="13">
        <v>14</v>
      </c>
      <c r="H173" s="13">
        <v>119500</v>
      </c>
      <c r="I173" s="13">
        <v>5073970</v>
      </c>
      <c r="J173" s="13">
        <v>0</v>
      </c>
      <c r="K173" s="13">
        <v>0</v>
      </c>
      <c r="P173" s="10"/>
    </row>
    <row r="174" spans="2:16" ht="24.75" customHeight="1">
      <c r="B174" s="184" t="s">
        <v>35</v>
      </c>
      <c r="C174" s="12">
        <v>288</v>
      </c>
      <c r="D174" s="12">
        <v>4608</v>
      </c>
      <c r="E174" s="12">
        <v>0</v>
      </c>
      <c r="F174" s="12">
        <v>0</v>
      </c>
      <c r="G174" s="12">
        <v>4</v>
      </c>
      <c r="H174" s="12">
        <v>54000</v>
      </c>
      <c r="I174" s="12">
        <v>1919525</v>
      </c>
      <c r="J174" s="12">
        <v>1</v>
      </c>
      <c r="K174" s="12">
        <v>30000</v>
      </c>
      <c r="P174" s="10"/>
    </row>
    <row r="175" spans="2:16" ht="24.75" customHeight="1">
      <c r="B175" s="34" t="s">
        <v>36</v>
      </c>
      <c r="C175" s="13">
        <v>630</v>
      </c>
      <c r="D175" s="13">
        <v>6300</v>
      </c>
      <c r="E175" s="13">
        <v>0</v>
      </c>
      <c r="F175" s="13">
        <v>0</v>
      </c>
      <c r="G175" s="13">
        <v>0</v>
      </c>
      <c r="H175" s="13">
        <v>0</v>
      </c>
      <c r="I175" s="13">
        <v>19212197</v>
      </c>
      <c r="J175" s="13">
        <v>1</v>
      </c>
      <c r="K175" s="13">
        <v>25000</v>
      </c>
      <c r="P175" s="10"/>
    </row>
    <row r="176" spans="2:16" ht="24.75" customHeight="1">
      <c r="B176" s="184" t="s">
        <v>37</v>
      </c>
      <c r="C176" s="12">
        <v>0</v>
      </c>
      <c r="D176" s="12">
        <v>0</v>
      </c>
      <c r="E176" s="12">
        <v>0</v>
      </c>
      <c r="F176" s="12">
        <v>0</v>
      </c>
      <c r="G176" s="12">
        <v>12</v>
      </c>
      <c r="H176" s="12">
        <v>76500</v>
      </c>
      <c r="I176" s="12">
        <v>349450</v>
      </c>
      <c r="J176" s="12">
        <v>3</v>
      </c>
      <c r="K176" s="12">
        <v>4665</v>
      </c>
      <c r="P176" s="10"/>
    </row>
    <row r="177" spans="2:16" ht="24.75" customHeight="1">
      <c r="B177" s="34" t="s">
        <v>95</v>
      </c>
      <c r="C177" s="13">
        <v>330</v>
      </c>
      <c r="D177" s="13">
        <v>18750</v>
      </c>
      <c r="E177" s="13">
        <v>1500</v>
      </c>
      <c r="F177" s="13">
        <v>37500</v>
      </c>
      <c r="G177" s="13">
        <v>4</v>
      </c>
      <c r="H177" s="13">
        <v>15000</v>
      </c>
      <c r="I177" s="13">
        <v>1200438</v>
      </c>
      <c r="J177" s="13">
        <v>0</v>
      </c>
      <c r="K177" s="13">
        <v>0</v>
      </c>
      <c r="P177" s="10"/>
    </row>
    <row r="178" spans="2:16" ht="24.75" customHeight="1">
      <c r="B178" s="184" t="s">
        <v>94</v>
      </c>
      <c r="C178" s="12">
        <v>0</v>
      </c>
      <c r="D178" s="12">
        <v>0</v>
      </c>
      <c r="E178" s="12">
        <v>0</v>
      </c>
      <c r="F178" s="12">
        <v>0</v>
      </c>
      <c r="G178" s="12">
        <v>2</v>
      </c>
      <c r="H178" s="12">
        <v>10000</v>
      </c>
      <c r="I178" s="12">
        <v>2043141</v>
      </c>
      <c r="J178" s="12">
        <v>0</v>
      </c>
      <c r="K178" s="12">
        <v>0</v>
      </c>
      <c r="P178" s="10"/>
    </row>
    <row r="179" spans="2:16" ht="24.75" customHeight="1">
      <c r="B179" s="34" t="s">
        <v>404</v>
      </c>
      <c r="C179" s="13">
        <v>0</v>
      </c>
      <c r="D179" s="13">
        <v>0</v>
      </c>
      <c r="E179" s="13">
        <v>0</v>
      </c>
      <c r="F179" s="13">
        <v>0</v>
      </c>
      <c r="G179" s="13">
        <v>0</v>
      </c>
      <c r="H179" s="13">
        <v>0</v>
      </c>
      <c r="I179" s="13">
        <v>4020</v>
      </c>
      <c r="J179" s="13">
        <v>0</v>
      </c>
      <c r="K179" s="13">
        <v>0</v>
      </c>
      <c r="P179" s="10"/>
    </row>
    <row r="180" spans="2:16" ht="24.75" customHeight="1">
      <c r="B180" s="184" t="s">
        <v>38</v>
      </c>
      <c r="C180" s="12">
        <v>0</v>
      </c>
      <c r="D180" s="12">
        <v>0</v>
      </c>
      <c r="E180" s="12">
        <v>0</v>
      </c>
      <c r="F180" s="12">
        <v>0</v>
      </c>
      <c r="G180" s="12">
        <v>0</v>
      </c>
      <c r="H180" s="12">
        <v>0</v>
      </c>
      <c r="I180" s="12">
        <v>1010000</v>
      </c>
      <c r="J180" s="12">
        <v>0</v>
      </c>
      <c r="K180" s="12">
        <v>0</v>
      </c>
      <c r="P180" s="10"/>
    </row>
    <row r="181" spans="2:16" ht="24.75" customHeight="1" thickBot="1">
      <c r="B181" s="34" t="s">
        <v>39</v>
      </c>
      <c r="C181" s="13">
        <v>1218</v>
      </c>
      <c r="D181" s="13">
        <v>17952</v>
      </c>
      <c r="E181" s="13">
        <v>9410</v>
      </c>
      <c r="F181" s="13">
        <v>560400</v>
      </c>
      <c r="G181" s="13">
        <v>16</v>
      </c>
      <c r="H181" s="13">
        <v>150000</v>
      </c>
      <c r="I181" s="13">
        <v>14623969</v>
      </c>
      <c r="J181" s="13">
        <v>1</v>
      </c>
      <c r="K181" s="13">
        <v>17000</v>
      </c>
      <c r="P181" s="10"/>
    </row>
    <row r="182" spans="2:11" ht="24.75" customHeight="1" thickBot="1">
      <c r="B182" s="226" t="s">
        <v>2</v>
      </c>
      <c r="C182" s="18">
        <f>SUM(C169:C181)</f>
        <v>5616</v>
      </c>
      <c r="D182" s="18">
        <f aca="true" t="shared" si="8" ref="D182:K182">SUM(D169:D181)</f>
        <v>109110</v>
      </c>
      <c r="E182" s="18">
        <f t="shared" si="8"/>
        <v>12165</v>
      </c>
      <c r="F182" s="18">
        <f t="shared" si="8"/>
        <v>666150</v>
      </c>
      <c r="G182" s="18">
        <f t="shared" si="8"/>
        <v>81</v>
      </c>
      <c r="H182" s="18">
        <f t="shared" si="8"/>
        <v>462300</v>
      </c>
      <c r="I182" s="18">
        <f t="shared" si="8"/>
        <v>69861952</v>
      </c>
      <c r="J182" s="18">
        <f t="shared" si="8"/>
        <v>7</v>
      </c>
      <c r="K182" s="18">
        <f t="shared" si="8"/>
        <v>77165</v>
      </c>
    </row>
    <row r="183" spans="2:10" ht="15.75" thickTop="1">
      <c r="B183"/>
      <c r="J183" s="4"/>
    </row>
    <row r="184" spans="2:7" ht="15">
      <c r="B184" s="341"/>
      <c r="C184" s="341"/>
      <c r="D184" s="341"/>
      <c r="E184" s="341"/>
      <c r="F184" s="341"/>
      <c r="G184" s="341"/>
    </row>
    <row r="187" spans="21:24" ht="15">
      <c r="U187">
        <v>233900</v>
      </c>
      <c r="V187">
        <v>12300845</v>
      </c>
      <c r="W187">
        <v>61200</v>
      </c>
      <c r="X187">
        <v>217350</v>
      </c>
    </row>
    <row r="188" spans="19:24" ht="15">
      <c r="S188" s="250"/>
      <c r="U188">
        <v>6620</v>
      </c>
      <c r="V188">
        <v>15434077</v>
      </c>
      <c r="W188">
        <v>0</v>
      </c>
      <c r="X188">
        <v>0</v>
      </c>
    </row>
    <row r="189" spans="21:24" ht="15">
      <c r="U189">
        <v>20796</v>
      </c>
      <c r="V189">
        <v>12444978</v>
      </c>
      <c r="W189">
        <v>1500</v>
      </c>
      <c r="X189">
        <v>0</v>
      </c>
    </row>
    <row r="190" spans="21:24" ht="15" customHeight="1">
      <c r="U190">
        <v>18979</v>
      </c>
      <c r="V190">
        <v>42217270</v>
      </c>
      <c r="W190">
        <v>270</v>
      </c>
      <c r="X190">
        <v>0</v>
      </c>
    </row>
    <row r="191" spans="21:24" ht="15" customHeight="1">
      <c r="U191">
        <v>27640</v>
      </c>
      <c r="V191">
        <v>26960900</v>
      </c>
      <c r="W191">
        <v>3700</v>
      </c>
      <c r="X191">
        <v>0</v>
      </c>
    </row>
    <row r="192" spans="19:24" ht="15">
      <c r="S192" s="10"/>
      <c r="U192">
        <v>8592</v>
      </c>
      <c r="V192">
        <v>18563258</v>
      </c>
      <c r="W192">
        <v>0</v>
      </c>
      <c r="X192">
        <v>0</v>
      </c>
    </row>
    <row r="193" spans="21:24" ht="15">
      <c r="U193">
        <v>12245</v>
      </c>
      <c r="V193">
        <v>11313633</v>
      </c>
      <c r="W193">
        <v>0</v>
      </c>
      <c r="X193">
        <v>0</v>
      </c>
    </row>
    <row r="194" spans="21:24" ht="15">
      <c r="U194">
        <v>6328</v>
      </c>
      <c r="V194">
        <v>7172185</v>
      </c>
      <c r="W194">
        <v>5350</v>
      </c>
      <c r="X194">
        <v>0</v>
      </c>
    </row>
    <row r="195" spans="19:24" ht="15">
      <c r="S195" s="10"/>
      <c r="U195" s="250">
        <v>38201</v>
      </c>
      <c r="V195">
        <v>2134000</v>
      </c>
      <c r="W195">
        <v>0</v>
      </c>
      <c r="X195">
        <v>0</v>
      </c>
    </row>
    <row r="196" spans="21:24" ht="15">
      <c r="U196">
        <v>4520</v>
      </c>
      <c r="V196">
        <v>22342595</v>
      </c>
      <c r="W196">
        <v>0</v>
      </c>
      <c r="X196">
        <v>0</v>
      </c>
    </row>
    <row r="197" spans="21:24" ht="15">
      <c r="U197">
        <v>5710</v>
      </c>
      <c r="V197">
        <v>21311350</v>
      </c>
      <c r="W197">
        <v>0</v>
      </c>
      <c r="X197">
        <v>0</v>
      </c>
    </row>
    <row r="198" spans="21:24" ht="15">
      <c r="U198">
        <v>8600</v>
      </c>
      <c r="V198">
        <v>3234787</v>
      </c>
      <c r="W198">
        <v>0</v>
      </c>
      <c r="X198">
        <v>0</v>
      </c>
    </row>
    <row r="199" spans="21:24" ht="15">
      <c r="U199">
        <v>2205</v>
      </c>
      <c r="V199">
        <v>31638040</v>
      </c>
      <c r="W199">
        <v>9000</v>
      </c>
      <c r="X199">
        <v>0</v>
      </c>
    </row>
  </sheetData>
  <sheetProtection/>
  <mergeCells count="90">
    <mergeCell ref="I126:J126"/>
    <mergeCell ref="B145:C145"/>
    <mergeCell ref="K126:L126"/>
    <mergeCell ref="B167:B168"/>
    <mergeCell ref="J167:K167"/>
    <mergeCell ref="B144:L144"/>
    <mergeCell ref="B165:K165"/>
    <mergeCell ref="H166:K166"/>
    <mergeCell ref="K146:L146"/>
    <mergeCell ref="I146:J146"/>
    <mergeCell ref="E166:G166"/>
    <mergeCell ref="E146:F146"/>
    <mergeCell ref="B166:C166"/>
    <mergeCell ref="B146:B147"/>
    <mergeCell ref="E85:F85"/>
    <mergeCell ref="C106:D106"/>
    <mergeCell ref="E106:F106"/>
    <mergeCell ref="B105:C105"/>
    <mergeCell ref="B125:C125"/>
    <mergeCell ref="B126:B127"/>
    <mergeCell ref="B124:L124"/>
    <mergeCell ref="K145:L145"/>
    <mergeCell ref="I106:J106"/>
    <mergeCell ref="C146:D146"/>
    <mergeCell ref="C126:D126"/>
    <mergeCell ref="E126:F126"/>
    <mergeCell ref="E125:G125"/>
    <mergeCell ref="G146:H146"/>
    <mergeCell ref="H125:L125"/>
    <mergeCell ref="D145:I145"/>
    <mergeCell ref="B143:G143"/>
    <mergeCell ref="G126:H126"/>
    <mergeCell ref="E44:G44"/>
    <mergeCell ref="H44:J44"/>
    <mergeCell ref="B45:B46"/>
    <mergeCell ref="C45:D45"/>
    <mergeCell ref="C65:D65"/>
    <mergeCell ref="E45:F45"/>
    <mergeCell ref="E65:F65"/>
    <mergeCell ref="B44:C44"/>
    <mergeCell ref="E64:G64"/>
    <mergeCell ref="H64:J64"/>
    <mergeCell ref="G45:H45"/>
    <mergeCell ref="I45:J45"/>
    <mergeCell ref="G85:H85"/>
    <mergeCell ref="I85:J85"/>
    <mergeCell ref="B21:G21"/>
    <mergeCell ref="B82:G82"/>
    <mergeCell ref="E25:F25"/>
    <mergeCell ref="G25:H25"/>
    <mergeCell ref="C25:D25"/>
    <mergeCell ref="B65:B66"/>
    <mergeCell ref="B2:J2"/>
    <mergeCell ref="B23:J23"/>
    <mergeCell ref="B43:J43"/>
    <mergeCell ref="B63:J63"/>
    <mergeCell ref="G65:H65"/>
    <mergeCell ref="B64:C64"/>
    <mergeCell ref="H3:J3"/>
    <mergeCell ref="B4:B5"/>
    <mergeCell ref="C4:D4"/>
    <mergeCell ref="E4:F4"/>
    <mergeCell ref="B3:C3"/>
    <mergeCell ref="E3:G3"/>
    <mergeCell ref="I4:J4"/>
    <mergeCell ref="H24:J24"/>
    <mergeCell ref="B25:B26"/>
    <mergeCell ref="B24:C24"/>
    <mergeCell ref="E24:G24"/>
    <mergeCell ref="G4:H4"/>
    <mergeCell ref="I65:J65"/>
    <mergeCell ref="B106:B107"/>
    <mergeCell ref="B83:J83"/>
    <mergeCell ref="B102:G102"/>
    <mergeCell ref="B84:C84"/>
    <mergeCell ref="E84:G84"/>
    <mergeCell ref="G106:H106"/>
    <mergeCell ref="H84:J84"/>
    <mergeCell ref="B85:B86"/>
    <mergeCell ref="C85:D85"/>
    <mergeCell ref="Q27:R27"/>
    <mergeCell ref="M26:N26"/>
    <mergeCell ref="I25:J25"/>
    <mergeCell ref="B184:G184"/>
    <mergeCell ref="C167:D167"/>
    <mergeCell ref="E167:F167"/>
    <mergeCell ref="G167:H167"/>
    <mergeCell ref="B104:J104"/>
    <mergeCell ref="I105:J105"/>
    <mergeCell ref="E105:G105"/>
  </mergeCells>
  <printOptions/>
  <pageMargins left="1" right="1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3"/>
  <sheetViews>
    <sheetView rightToLeft="1" zoomScalePageLayoutView="0" workbookViewId="0" topLeftCell="A22">
      <selection activeCell="O7" sqref="O7"/>
    </sheetView>
  </sheetViews>
  <sheetFormatPr defaultColWidth="9.140625" defaultRowHeight="15"/>
  <cols>
    <col min="1" max="1" width="8.8515625" style="0" customWidth="1"/>
    <col min="2" max="2" width="7.8515625" style="0" customWidth="1"/>
    <col min="3" max="3" width="11.00390625" style="0" customWidth="1"/>
    <col min="4" max="4" width="9.28125" style="0" customWidth="1"/>
    <col min="5" max="5" width="12.8515625" style="0" customWidth="1"/>
    <col min="6" max="6" width="9.8515625" style="0" customWidth="1"/>
    <col min="7" max="7" width="10.57421875" style="0" customWidth="1"/>
    <col min="8" max="8" width="7.57421875" style="0" customWidth="1"/>
    <col min="9" max="9" width="11.00390625" style="0" customWidth="1"/>
    <col min="10" max="10" width="9.8515625" style="0" customWidth="1"/>
    <col min="11" max="11" width="15.8515625" style="0" customWidth="1"/>
    <col min="15" max="15" width="10.57421875" style="0" customWidth="1"/>
    <col min="17" max="17" width="11.140625" style="0" customWidth="1"/>
  </cols>
  <sheetData>
    <row r="2" spans="1:11" ht="21.75" customHeight="1">
      <c r="A2" s="276" t="s">
        <v>443</v>
      </c>
      <c r="B2" s="276"/>
      <c r="C2" s="276"/>
      <c r="D2" s="276"/>
      <c r="E2" s="276"/>
      <c r="F2" s="276"/>
      <c r="G2" s="276"/>
      <c r="H2" s="276"/>
      <c r="I2" s="276"/>
      <c r="J2" s="64"/>
      <c r="K2" s="64"/>
    </row>
    <row r="3" spans="1:11" ht="22.5" customHeight="1">
      <c r="A3" s="348" t="s">
        <v>428</v>
      </c>
      <c r="B3" s="348"/>
      <c r="C3" s="120"/>
      <c r="D3" s="120"/>
      <c r="E3" s="120"/>
      <c r="F3" s="120"/>
      <c r="G3" s="120"/>
      <c r="H3" s="349" t="s">
        <v>87</v>
      </c>
      <c r="I3" s="349"/>
      <c r="J3" s="60"/>
      <c r="K3" s="60"/>
    </row>
    <row r="4" spans="1:11" ht="18" customHeight="1">
      <c r="A4" s="350" t="s">
        <v>8</v>
      </c>
      <c r="B4" s="350" t="s">
        <v>244</v>
      </c>
      <c r="C4" s="350"/>
      <c r="D4" s="350" t="s">
        <v>245</v>
      </c>
      <c r="E4" s="350"/>
      <c r="F4" s="350" t="s">
        <v>246</v>
      </c>
      <c r="G4" s="350"/>
      <c r="H4" s="350" t="s">
        <v>247</v>
      </c>
      <c r="I4" s="350"/>
      <c r="J4" s="65"/>
      <c r="K4" s="65"/>
    </row>
    <row r="5" spans="1:11" ht="21" customHeight="1" thickBot="1">
      <c r="A5" s="351"/>
      <c r="B5" s="147" t="s">
        <v>3</v>
      </c>
      <c r="C5" s="147" t="s">
        <v>67</v>
      </c>
      <c r="D5" s="147" t="s">
        <v>3</v>
      </c>
      <c r="E5" s="147" t="s">
        <v>67</v>
      </c>
      <c r="F5" s="147" t="s">
        <v>3</v>
      </c>
      <c r="G5" s="147" t="s">
        <v>67</v>
      </c>
      <c r="H5" s="147" t="s">
        <v>3</v>
      </c>
      <c r="I5" s="147" t="s">
        <v>67</v>
      </c>
      <c r="J5" s="66"/>
      <c r="K5" s="66"/>
    </row>
    <row r="6" spans="1:11" ht="24.75" customHeight="1" thickTop="1">
      <c r="A6" s="179" t="s">
        <v>326</v>
      </c>
      <c r="B6" s="61">
        <v>618</v>
      </c>
      <c r="C6" s="61">
        <v>1324190</v>
      </c>
      <c r="D6" s="61">
        <v>458</v>
      </c>
      <c r="E6" s="61">
        <v>349635</v>
      </c>
      <c r="F6" s="61">
        <v>562</v>
      </c>
      <c r="G6" s="61">
        <v>288630</v>
      </c>
      <c r="H6" s="61">
        <v>3563</v>
      </c>
      <c r="I6" s="61">
        <v>1189440</v>
      </c>
      <c r="J6" s="67"/>
      <c r="K6" s="67"/>
    </row>
    <row r="7" spans="1:11" ht="24.75" customHeight="1">
      <c r="A7" s="180" t="s">
        <v>32</v>
      </c>
      <c r="B7" s="62">
        <v>85</v>
      </c>
      <c r="C7" s="62">
        <v>669785</v>
      </c>
      <c r="D7" s="62">
        <v>131</v>
      </c>
      <c r="E7" s="62">
        <v>1067175</v>
      </c>
      <c r="F7" s="62">
        <v>70</v>
      </c>
      <c r="G7" s="62">
        <v>270380</v>
      </c>
      <c r="H7" s="62">
        <v>1018</v>
      </c>
      <c r="I7" s="62">
        <v>4816850</v>
      </c>
      <c r="J7" s="67"/>
      <c r="K7" s="67"/>
    </row>
    <row r="8" spans="1:11" ht="24.75" customHeight="1">
      <c r="A8" s="179" t="s">
        <v>33</v>
      </c>
      <c r="B8" s="61">
        <v>269</v>
      </c>
      <c r="C8" s="61">
        <v>1117790</v>
      </c>
      <c r="D8" s="61">
        <v>214</v>
      </c>
      <c r="E8" s="61">
        <v>577435</v>
      </c>
      <c r="F8" s="61">
        <v>180</v>
      </c>
      <c r="G8" s="61">
        <v>989465</v>
      </c>
      <c r="H8" s="61">
        <v>7379</v>
      </c>
      <c r="I8" s="61">
        <v>13849415</v>
      </c>
      <c r="J8" s="67"/>
      <c r="K8" s="67"/>
    </row>
    <row r="9" spans="1:11" ht="24.75" customHeight="1">
      <c r="A9" s="180" t="s">
        <v>327</v>
      </c>
      <c r="B9" s="62">
        <v>413</v>
      </c>
      <c r="C9" s="62">
        <v>3090520</v>
      </c>
      <c r="D9" s="62">
        <v>273</v>
      </c>
      <c r="E9" s="62">
        <v>1266360</v>
      </c>
      <c r="F9" s="62">
        <v>149</v>
      </c>
      <c r="G9" s="62">
        <v>768240</v>
      </c>
      <c r="H9" s="62">
        <v>4863</v>
      </c>
      <c r="I9" s="62">
        <v>12559455</v>
      </c>
      <c r="J9" s="67"/>
      <c r="K9" s="67"/>
    </row>
    <row r="10" spans="1:11" ht="24.75" customHeight="1">
      <c r="A10" s="179" t="s">
        <v>34</v>
      </c>
      <c r="B10" s="61">
        <v>146</v>
      </c>
      <c r="C10" s="61">
        <v>2229955</v>
      </c>
      <c r="D10" s="61">
        <v>161</v>
      </c>
      <c r="E10" s="61">
        <v>1569605</v>
      </c>
      <c r="F10" s="61">
        <v>108</v>
      </c>
      <c r="G10" s="61">
        <v>711095</v>
      </c>
      <c r="H10" s="61">
        <v>1880</v>
      </c>
      <c r="I10" s="61">
        <v>15165900</v>
      </c>
      <c r="J10" s="67"/>
      <c r="K10" s="67"/>
    </row>
    <row r="11" spans="1:11" ht="24.75" customHeight="1">
      <c r="A11" s="180" t="s">
        <v>35</v>
      </c>
      <c r="B11" s="62">
        <v>66</v>
      </c>
      <c r="C11" s="62">
        <v>691405</v>
      </c>
      <c r="D11" s="62">
        <v>64</v>
      </c>
      <c r="E11" s="62">
        <v>532465</v>
      </c>
      <c r="F11" s="62">
        <v>50</v>
      </c>
      <c r="G11" s="62">
        <v>281336</v>
      </c>
      <c r="H11" s="62">
        <v>556</v>
      </c>
      <c r="I11" s="62">
        <v>3878825</v>
      </c>
      <c r="J11" s="67"/>
      <c r="K11" s="67"/>
    </row>
    <row r="12" spans="1:11" ht="24.75" customHeight="1">
      <c r="A12" s="179" t="s">
        <v>36</v>
      </c>
      <c r="B12" s="61">
        <v>397</v>
      </c>
      <c r="C12" s="61">
        <v>1541500</v>
      </c>
      <c r="D12" s="61">
        <v>408</v>
      </c>
      <c r="E12" s="61">
        <v>1097280</v>
      </c>
      <c r="F12" s="61">
        <v>293</v>
      </c>
      <c r="G12" s="61">
        <v>555255</v>
      </c>
      <c r="H12" s="61">
        <v>5178</v>
      </c>
      <c r="I12" s="61">
        <v>12154690</v>
      </c>
      <c r="J12" s="67"/>
      <c r="K12" s="67"/>
    </row>
    <row r="13" spans="1:11" ht="24.75" customHeight="1">
      <c r="A13" s="180" t="s">
        <v>37</v>
      </c>
      <c r="B13" s="62">
        <v>61</v>
      </c>
      <c r="C13" s="62">
        <v>679720</v>
      </c>
      <c r="D13" s="62">
        <v>27</v>
      </c>
      <c r="E13" s="62">
        <v>284150</v>
      </c>
      <c r="F13" s="62">
        <v>38</v>
      </c>
      <c r="G13" s="62">
        <v>282452</v>
      </c>
      <c r="H13" s="62">
        <v>513</v>
      </c>
      <c r="I13" s="62">
        <v>3299560</v>
      </c>
      <c r="J13" s="67"/>
      <c r="K13" s="67"/>
    </row>
    <row r="14" spans="1:11" ht="24.75" customHeight="1">
      <c r="A14" s="179" t="s">
        <v>95</v>
      </c>
      <c r="B14" s="61">
        <v>75</v>
      </c>
      <c r="C14" s="61">
        <v>612160</v>
      </c>
      <c r="D14" s="61">
        <v>75</v>
      </c>
      <c r="E14" s="61">
        <v>466150</v>
      </c>
      <c r="F14" s="61">
        <v>39</v>
      </c>
      <c r="G14" s="61">
        <v>217515</v>
      </c>
      <c r="H14" s="61">
        <v>1386</v>
      </c>
      <c r="I14" s="61">
        <v>5213645</v>
      </c>
      <c r="J14" s="67"/>
      <c r="K14" s="67"/>
    </row>
    <row r="15" spans="1:11" ht="24.75" customHeight="1">
      <c r="A15" s="180" t="s">
        <v>94</v>
      </c>
      <c r="B15" s="62">
        <v>178</v>
      </c>
      <c r="C15" s="62">
        <v>1297650</v>
      </c>
      <c r="D15" s="62">
        <v>166</v>
      </c>
      <c r="E15" s="62">
        <v>638700</v>
      </c>
      <c r="F15" s="62">
        <v>121</v>
      </c>
      <c r="G15" s="62">
        <v>505100</v>
      </c>
      <c r="H15" s="62">
        <v>1573</v>
      </c>
      <c r="I15" s="62">
        <v>10449800</v>
      </c>
      <c r="J15" s="67"/>
      <c r="K15" s="67"/>
    </row>
    <row r="16" spans="1:11" ht="24.75" customHeight="1">
      <c r="A16" s="179" t="s">
        <v>404</v>
      </c>
      <c r="B16" s="61">
        <v>59</v>
      </c>
      <c r="C16" s="61">
        <v>554150</v>
      </c>
      <c r="D16" s="61">
        <v>51</v>
      </c>
      <c r="E16" s="61">
        <v>300450</v>
      </c>
      <c r="F16" s="61">
        <v>43</v>
      </c>
      <c r="G16" s="61">
        <v>275250</v>
      </c>
      <c r="H16" s="61">
        <v>944</v>
      </c>
      <c r="I16" s="61">
        <v>3432800</v>
      </c>
      <c r="J16" s="67"/>
      <c r="K16" s="67"/>
    </row>
    <row r="17" spans="1:11" ht="24.75" customHeight="1">
      <c r="A17" s="180" t="s">
        <v>38</v>
      </c>
      <c r="B17" s="62">
        <v>36</v>
      </c>
      <c r="C17" s="62">
        <v>193350</v>
      </c>
      <c r="D17" s="62">
        <v>37</v>
      </c>
      <c r="E17" s="62">
        <v>145800</v>
      </c>
      <c r="F17" s="62">
        <v>36</v>
      </c>
      <c r="G17" s="62">
        <v>92300</v>
      </c>
      <c r="H17" s="62">
        <v>304</v>
      </c>
      <c r="I17" s="62">
        <v>1169350</v>
      </c>
      <c r="J17" s="67"/>
      <c r="K17" s="67"/>
    </row>
    <row r="18" spans="1:11" ht="24.75" customHeight="1" thickBot="1">
      <c r="A18" s="232" t="s">
        <v>39</v>
      </c>
      <c r="B18" s="61">
        <v>166</v>
      </c>
      <c r="C18" s="61">
        <v>3689580</v>
      </c>
      <c r="D18" s="61">
        <v>143</v>
      </c>
      <c r="E18" s="61">
        <v>1765890</v>
      </c>
      <c r="F18" s="61">
        <v>174</v>
      </c>
      <c r="G18" s="61">
        <v>1543270</v>
      </c>
      <c r="H18" s="61">
        <v>2731</v>
      </c>
      <c r="I18" s="61">
        <v>22870265</v>
      </c>
      <c r="J18" s="67"/>
      <c r="K18" s="67"/>
    </row>
    <row r="19" spans="1:11" ht="24.75" customHeight="1" thickBot="1">
      <c r="A19" s="143" t="s">
        <v>2</v>
      </c>
      <c r="B19" s="74">
        <f>SUM(B6:B18)</f>
        <v>2569</v>
      </c>
      <c r="C19" s="74">
        <f aca="true" t="shared" si="0" ref="C19:I19">SUM(C6:C18)</f>
        <v>17691755</v>
      </c>
      <c r="D19" s="74">
        <f t="shared" si="0"/>
        <v>2208</v>
      </c>
      <c r="E19" s="74">
        <f t="shared" si="0"/>
        <v>10061095</v>
      </c>
      <c r="F19" s="74">
        <f t="shared" si="0"/>
        <v>1863</v>
      </c>
      <c r="G19" s="74">
        <f t="shared" si="0"/>
        <v>6780288</v>
      </c>
      <c r="H19" s="74">
        <f t="shared" si="0"/>
        <v>31888</v>
      </c>
      <c r="I19" s="74">
        <f t="shared" si="0"/>
        <v>110049995</v>
      </c>
      <c r="J19" s="68"/>
      <c r="K19" s="68"/>
    </row>
    <row r="20" ht="21.75" customHeight="1" thickTop="1"/>
    <row r="21" spans="1:11" ht="22.5" customHeight="1">
      <c r="A21" s="276" t="s">
        <v>444</v>
      </c>
      <c r="B21" s="276"/>
      <c r="C21" s="276"/>
      <c r="D21" s="276"/>
      <c r="E21" s="276"/>
      <c r="F21" s="276"/>
      <c r="G21" s="276"/>
      <c r="H21" s="276"/>
      <c r="I21" s="276"/>
      <c r="J21" s="276"/>
      <c r="K21" s="276"/>
    </row>
    <row r="22" spans="1:11" ht="21" customHeight="1">
      <c r="A22" s="348" t="s">
        <v>255</v>
      </c>
      <c r="B22" s="348"/>
      <c r="C22" s="120"/>
      <c r="D22" s="120"/>
      <c r="E22" s="120"/>
      <c r="F22" s="120"/>
      <c r="G22" s="120"/>
      <c r="H22" s="349" t="s">
        <v>87</v>
      </c>
      <c r="I22" s="349"/>
      <c r="J22" s="349"/>
      <c r="K22" s="349"/>
    </row>
    <row r="23" spans="1:11" ht="28.5" customHeight="1">
      <c r="A23" s="350" t="s">
        <v>8</v>
      </c>
      <c r="B23" s="350" t="s">
        <v>248</v>
      </c>
      <c r="C23" s="350"/>
      <c r="D23" s="352" t="s">
        <v>68</v>
      </c>
      <c r="E23" s="352"/>
      <c r="F23" s="350" t="s">
        <v>249</v>
      </c>
      <c r="G23" s="350"/>
      <c r="H23" s="350" t="s">
        <v>250</v>
      </c>
      <c r="I23" s="350"/>
      <c r="J23" s="350" t="s">
        <v>251</v>
      </c>
      <c r="K23" s="350"/>
    </row>
    <row r="24" spans="1:17" ht="16.5" thickBot="1">
      <c r="A24" s="351"/>
      <c r="B24" s="148" t="s">
        <v>3</v>
      </c>
      <c r="C24" s="148" t="s">
        <v>67</v>
      </c>
      <c r="D24" s="148" t="s">
        <v>3</v>
      </c>
      <c r="E24" s="148" t="s">
        <v>67</v>
      </c>
      <c r="F24" s="148" t="s">
        <v>3</v>
      </c>
      <c r="G24" s="148" t="s">
        <v>67</v>
      </c>
      <c r="H24" s="148" t="s">
        <v>3</v>
      </c>
      <c r="I24" s="148" t="s">
        <v>67</v>
      </c>
      <c r="J24" s="175" t="s">
        <v>3</v>
      </c>
      <c r="K24" s="148" t="s">
        <v>67</v>
      </c>
      <c r="O24" t="s">
        <v>333</v>
      </c>
      <c r="P24" t="s">
        <v>334</v>
      </c>
      <c r="Q24" t="s">
        <v>90</v>
      </c>
    </row>
    <row r="25" spans="1:17" ht="24.75" customHeight="1" thickTop="1">
      <c r="A25" s="179" t="s">
        <v>326</v>
      </c>
      <c r="B25" s="61">
        <v>309</v>
      </c>
      <c r="C25" s="61">
        <v>242550</v>
      </c>
      <c r="D25" s="61">
        <v>489</v>
      </c>
      <c r="E25" s="61">
        <v>259050</v>
      </c>
      <c r="F25" s="61">
        <v>146</v>
      </c>
      <c r="G25" s="61">
        <v>72165</v>
      </c>
      <c r="H25" s="61">
        <v>15</v>
      </c>
      <c r="I25" s="61">
        <v>3750</v>
      </c>
      <c r="J25" s="61">
        <f aca="true" t="shared" si="1" ref="J25:J37">B6+D6+F6+H6+B25+D25+F25+H25</f>
        <v>6160</v>
      </c>
      <c r="K25" s="61">
        <f aca="true" t="shared" si="2" ref="K25:K37">C6+E6+G6+I6+C25+E25+G25+I25</f>
        <v>3729410</v>
      </c>
      <c r="O25">
        <v>3729410</v>
      </c>
      <c r="P25">
        <v>492105</v>
      </c>
      <c r="Q25">
        <f>O25+P25</f>
        <v>4221515</v>
      </c>
    </row>
    <row r="26" spans="1:17" ht="23.25" customHeight="1">
      <c r="A26" s="180" t="s">
        <v>32</v>
      </c>
      <c r="B26" s="62">
        <v>104</v>
      </c>
      <c r="C26" s="62">
        <v>503085</v>
      </c>
      <c r="D26" s="62">
        <v>127</v>
      </c>
      <c r="E26" s="62">
        <v>493045</v>
      </c>
      <c r="F26" s="62">
        <v>58</v>
      </c>
      <c r="G26" s="62">
        <v>212700</v>
      </c>
      <c r="H26" s="62">
        <v>15</v>
      </c>
      <c r="I26" s="62">
        <v>16750</v>
      </c>
      <c r="J26" s="62">
        <f t="shared" si="1"/>
        <v>1608</v>
      </c>
      <c r="K26" s="62">
        <f t="shared" si="2"/>
        <v>8049770</v>
      </c>
      <c r="O26">
        <v>8049770</v>
      </c>
      <c r="P26">
        <v>1309325</v>
      </c>
      <c r="Q26">
        <f aca="true" t="shared" si="3" ref="Q26:Q37">O26+P26</f>
        <v>9359095</v>
      </c>
    </row>
    <row r="27" spans="1:17" ht="22.5" customHeight="1">
      <c r="A27" s="179" t="s">
        <v>33</v>
      </c>
      <c r="B27" s="61">
        <v>101</v>
      </c>
      <c r="C27" s="61">
        <v>420600</v>
      </c>
      <c r="D27" s="61">
        <v>150</v>
      </c>
      <c r="E27" s="61">
        <v>272050</v>
      </c>
      <c r="F27" s="61">
        <v>144</v>
      </c>
      <c r="G27" s="61">
        <v>699270</v>
      </c>
      <c r="H27" s="61">
        <v>0</v>
      </c>
      <c r="I27" s="61">
        <v>0</v>
      </c>
      <c r="J27" s="61">
        <f t="shared" si="1"/>
        <v>8437</v>
      </c>
      <c r="K27" s="61">
        <f t="shared" si="2"/>
        <v>17926025</v>
      </c>
      <c r="O27">
        <v>17926025</v>
      </c>
      <c r="P27">
        <v>1009522</v>
      </c>
      <c r="Q27">
        <f t="shared" si="3"/>
        <v>18935547</v>
      </c>
    </row>
    <row r="28" spans="1:17" ht="23.25" customHeight="1">
      <c r="A28" s="180" t="s">
        <v>327</v>
      </c>
      <c r="B28" s="62">
        <v>152</v>
      </c>
      <c r="C28" s="62">
        <v>707210</v>
      </c>
      <c r="D28" s="62">
        <v>2381</v>
      </c>
      <c r="E28" s="62">
        <v>6041780</v>
      </c>
      <c r="F28" s="62">
        <v>158</v>
      </c>
      <c r="G28" s="62">
        <v>498150</v>
      </c>
      <c r="H28" s="62">
        <v>90</v>
      </c>
      <c r="I28" s="62">
        <v>174330</v>
      </c>
      <c r="J28" s="62">
        <f t="shared" si="1"/>
        <v>8479</v>
      </c>
      <c r="K28" s="62">
        <f t="shared" si="2"/>
        <v>25106045</v>
      </c>
      <c r="O28">
        <v>25106045</v>
      </c>
      <c r="P28">
        <v>4179833</v>
      </c>
      <c r="Q28">
        <f t="shared" si="3"/>
        <v>29285878</v>
      </c>
    </row>
    <row r="29" spans="1:17" ht="21" customHeight="1">
      <c r="A29" s="179" t="s">
        <v>34</v>
      </c>
      <c r="B29" s="61">
        <v>20</v>
      </c>
      <c r="C29" s="61">
        <v>148800</v>
      </c>
      <c r="D29" s="61">
        <v>8</v>
      </c>
      <c r="E29" s="61">
        <v>36750</v>
      </c>
      <c r="F29" s="61">
        <v>107</v>
      </c>
      <c r="G29" s="61">
        <v>373655</v>
      </c>
      <c r="H29" s="61">
        <v>3</v>
      </c>
      <c r="I29" s="61">
        <v>9080</v>
      </c>
      <c r="J29" s="61">
        <f t="shared" si="1"/>
        <v>2433</v>
      </c>
      <c r="K29" s="61">
        <f t="shared" si="2"/>
        <v>20244840</v>
      </c>
      <c r="O29">
        <v>20244840</v>
      </c>
      <c r="P29">
        <v>1995400</v>
      </c>
      <c r="Q29">
        <f t="shared" si="3"/>
        <v>22240240</v>
      </c>
    </row>
    <row r="30" spans="1:17" ht="23.25" customHeight="1">
      <c r="A30" s="180" t="s">
        <v>35</v>
      </c>
      <c r="B30" s="62">
        <v>54</v>
      </c>
      <c r="C30" s="62">
        <v>403495</v>
      </c>
      <c r="D30" s="62">
        <v>172</v>
      </c>
      <c r="E30" s="62">
        <v>582710</v>
      </c>
      <c r="F30" s="62">
        <v>57</v>
      </c>
      <c r="G30" s="62">
        <v>258210</v>
      </c>
      <c r="H30" s="62">
        <v>10</v>
      </c>
      <c r="I30" s="62">
        <v>57400</v>
      </c>
      <c r="J30" s="62">
        <f t="shared" si="1"/>
        <v>1029</v>
      </c>
      <c r="K30" s="62">
        <f t="shared" si="2"/>
        <v>6685846</v>
      </c>
      <c r="O30">
        <v>6685846</v>
      </c>
      <c r="P30">
        <v>1095143</v>
      </c>
      <c r="Q30">
        <f t="shared" si="3"/>
        <v>7780989</v>
      </c>
    </row>
    <row r="31" spans="1:17" ht="21.75" customHeight="1">
      <c r="A31" s="179" t="s">
        <v>36</v>
      </c>
      <c r="B31" s="61">
        <v>370</v>
      </c>
      <c r="C31" s="61">
        <v>664525</v>
      </c>
      <c r="D31" s="61">
        <v>1358</v>
      </c>
      <c r="E31" s="61">
        <v>2804575</v>
      </c>
      <c r="F31" s="61">
        <v>430</v>
      </c>
      <c r="G31" s="61">
        <v>505955</v>
      </c>
      <c r="H31" s="61">
        <v>175</v>
      </c>
      <c r="I31" s="61">
        <v>338940</v>
      </c>
      <c r="J31" s="61">
        <f t="shared" si="1"/>
        <v>8609</v>
      </c>
      <c r="K31" s="61">
        <f t="shared" si="2"/>
        <v>19662720</v>
      </c>
      <c r="O31">
        <v>19662720</v>
      </c>
      <c r="P31">
        <v>2120800</v>
      </c>
      <c r="Q31">
        <f t="shared" si="3"/>
        <v>21783520</v>
      </c>
    </row>
    <row r="32" spans="1:17" ht="23.25" customHeight="1">
      <c r="A32" s="180" t="s">
        <v>37</v>
      </c>
      <c r="B32" s="62">
        <v>53</v>
      </c>
      <c r="C32" s="62">
        <v>261210</v>
      </c>
      <c r="D32" s="62">
        <v>82</v>
      </c>
      <c r="E32" s="62">
        <v>314250</v>
      </c>
      <c r="F32" s="62">
        <v>31</v>
      </c>
      <c r="G32" s="62">
        <v>243950</v>
      </c>
      <c r="H32" s="62">
        <v>2</v>
      </c>
      <c r="I32" s="62">
        <v>6200</v>
      </c>
      <c r="J32" s="62">
        <f t="shared" si="1"/>
        <v>807</v>
      </c>
      <c r="K32" s="62">
        <f t="shared" si="2"/>
        <v>5371492</v>
      </c>
      <c r="O32">
        <v>5371492</v>
      </c>
      <c r="P32">
        <v>785233</v>
      </c>
      <c r="Q32">
        <f t="shared" si="3"/>
        <v>6156725</v>
      </c>
    </row>
    <row r="33" spans="1:17" ht="23.25" customHeight="1">
      <c r="A33" s="179" t="s">
        <v>95</v>
      </c>
      <c r="B33" s="61">
        <v>56</v>
      </c>
      <c r="C33" s="61">
        <v>223760</v>
      </c>
      <c r="D33" s="61">
        <v>62</v>
      </c>
      <c r="E33" s="61">
        <v>203180</v>
      </c>
      <c r="F33" s="61">
        <v>46</v>
      </c>
      <c r="G33" s="61">
        <v>207100</v>
      </c>
      <c r="H33" s="61">
        <v>2</v>
      </c>
      <c r="I33" s="61">
        <v>16800</v>
      </c>
      <c r="J33" s="61">
        <f t="shared" si="1"/>
        <v>1741</v>
      </c>
      <c r="K33" s="61">
        <f t="shared" si="2"/>
        <v>7160310</v>
      </c>
      <c r="O33">
        <v>7160310</v>
      </c>
      <c r="P33">
        <v>220782</v>
      </c>
      <c r="Q33">
        <f t="shared" si="3"/>
        <v>7381092</v>
      </c>
    </row>
    <row r="34" spans="1:17" ht="22.5" customHeight="1">
      <c r="A34" s="180" t="s">
        <v>94</v>
      </c>
      <c r="B34" s="62">
        <v>208</v>
      </c>
      <c r="C34" s="62">
        <v>709100</v>
      </c>
      <c r="D34" s="62">
        <v>342</v>
      </c>
      <c r="E34" s="62">
        <v>957950</v>
      </c>
      <c r="F34" s="62">
        <v>144</v>
      </c>
      <c r="G34" s="62">
        <v>574325</v>
      </c>
      <c r="H34" s="62">
        <v>5</v>
      </c>
      <c r="I34" s="62">
        <v>33725</v>
      </c>
      <c r="J34" s="62">
        <f t="shared" si="1"/>
        <v>2737</v>
      </c>
      <c r="K34" s="62">
        <f t="shared" si="2"/>
        <v>15166350</v>
      </c>
      <c r="O34">
        <v>15166350</v>
      </c>
      <c r="P34">
        <v>2255000</v>
      </c>
      <c r="Q34">
        <f t="shared" si="3"/>
        <v>17421350</v>
      </c>
    </row>
    <row r="35" spans="1:17" ht="21" customHeight="1">
      <c r="A35" s="179" t="s">
        <v>404</v>
      </c>
      <c r="B35" s="61">
        <v>60</v>
      </c>
      <c r="C35" s="61">
        <v>255950</v>
      </c>
      <c r="D35" s="61">
        <v>42</v>
      </c>
      <c r="E35" s="61">
        <v>154350</v>
      </c>
      <c r="F35" s="61">
        <v>51</v>
      </c>
      <c r="G35" s="61">
        <v>159750</v>
      </c>
      <c r="H35" s="61">
        <v>83</v>
      </c>
      <c r="I35" s="61">
        <v>107850</v>
      </c>
      <c r="J35" s="61">
        <f t="shared" si="1"/>
        <v>1333</v>
      </c>
      <c r="K35" s="61">
        <f t="shared" si="2"/>
        <v>5240550</v>
      </c>
      <c r="O35">
        <v>5240550</v>
      </c>
      <c r="P35">
        <v>537850</v>
      </c>
      <c r="Q35">
        <f t="shared" si="3"/>
        <v>5778400</v>
      </c>
    </row>
    <row r="36" spans="1:17" ht="21" customHeight="1">
      <c r="A36" s="231" t="s">
        <v>38</v>
      </c>
      <c r="B36" s="62">
        <v>28</v>
      </c>
      <c r="C36" s="62">
        <v>66950</v>
      </c>
      <c r="D36" s="62">
        <v>70</v>
      </c>
      <c r="E36" s="62">
        <v>163000</v>
      </c>
      <c r="F36" s="62">
        <v>24</v>
      </c>
      <c r="G36" s="62">
        <v>40100</v>
      </c>
      <c r="H36" s="62">
        <v>0</v>
      </c>
      <c r="I36" s="62">
        <v>0</v>
      </c>
      <c r="J36" s="62">
        <f t="shared" si="1"/>
        <v>535</v>
      </c>
      <c r="K36" s="62">
        <f t="shared" si="2"/>
        <v>1870850</v>
      </c>
      <c r="O36">
        <v>1870850</v>
      </c>
      <c r="P36">
        <v>665734</v>
      </c>
      <c r="Q36">
        <f t="shared" si="3"/>
        <v>2536584</v>
      </c>
    </row>
    <row r="37" spans="1:17" ht="22.5" customHeight="1" thickBot="1">
      <c r="A37" s="232" t="s">
        <v>39</v>
      </c>
      <c r="B37" s="61">
        <v>188</v>
      </c>
      <c r="C37" s="61">
        <v>1767125</v>
      </c>
      <c r="D37" s="61">
        <v>203</v>
      </c>
      <c r="E37" s="61">
        <v>2445845</v>
      </c>
      <c r="F37" s="61">
        <v>178</v>
      </c>
      <c r="G37" s="61">
        <v>1224640</v>
      </c>
      <c r="H37" s="61">
        <v>145</v>
      </c>
      <c r="I37" s="61">
        <v>1304965</v>
      </c>
      <c r="J37" s="61">
        <f t="shared" si="1"/>
        <v>3928</v>
      </c>
      <c r="K37" s="61">
        <f t="shared" si="2"/>
        <v>36611580</v>
      </c>
      <c r="O37">
        <v>36611580</v>
      </c>
      <c r="P37">
        <v>4360501</v>
      </c>
      <c r="Q37">
        <f t="shared" si="3"/>
        <v>40972081</v>
      </c>
    </row>
    <row r="38" spans="1:17" ht="30.75" customHeight="1" thickBot="1">
      <c r="A38" s="143" t="s">
        <v>2</v>
      </c>
      <c r="B38" s="74">
        <f>SUM(B25:B37)</f>
        <v>1703</v>
      </c>
      <c r="C38" s="74">
        <f aca="true" t="shared" si="4" ref="C38:K38">SUM(C25:C37)</f>
        <v>6374360</v>
      </c>
      <c r="D38" s="74">
        <f t="shared" si="4"/>
        <v>5486</v>
      </c>
      <c r="E38" s="74">
        <f t="shared" si="4"/>
        <v>14728535</v>
      </c>
      <c r="F38" s="74">
        <f t="shared" si="4"/>
        <v>1574</v>
      </c>
      <c r="G38" s="74">
        <f t="shared" si="4"/>
        <v>5069970</v>
      </c>
      <c r="H38" s="74">
        <f t="shared" si="4"/>
        <v>545</v>
      </c>
      <c r="I38" s="74">
        <f t="shared" si="4"/>
        <v>2069790</v>
      </c>
      <c r="J38" s="74">
        <f t="shared" si="4"/>
        <v>47836</v>
      </c>
      <c r="K38" s="74">
        <f t="shared" si="4"/>
        <v>172825788</v>
      </c>
      <c r="O38">
        <f>SUM(O25:O37)</f>
        <v>172825788</v>
      </c>
      <c r="P38">
        <f>SUM(P25:P37)</f>
        <v>21027228</v>
      </c>
      <c r="Q38">
        <f>O38+P38</f>
        <v>193853016</v>
      </c>
    </row>
    <row r="39" ht="15.75" thickTop="1">
      <c r="H39" s="10"/>
    </row>
    <row r="40" spans="1:6" ht="15">
      <c r="A40" s="69"/>
      <c r="B40" s="69"/>
      <c r="C40" s="69"/>
      <c r="D40" s="69"/>
      <c r="E40" s="69"/>
      <c r="F40" s="69"/>
    </row>
    <row r="43" ht="15">
      <c r="K43" s="10"/>
    </row>
  </sheetData>
  <sheetProtection/>
  <mergeCells count="17">
    <mergeCell ref="A22:B22"/>
    <mergeCell ref="A23:A24"/>
    <mergeCell ref="B23:C23"/>
    <mergeCell ref="F23:G23"/>
    <mergeCell ref="H23:I23"/>
    <mergeCell ref="H22:K22"/>
    <mergeCell ref="J23:K23"/>
    <mergeCell ref="D23:E23"/>
    <mergeCell ref="A21:K21"/>
    <mergeCell ref="A2:I2"/>
    <mergeCell ref="A3:B3"/>
    <mergeCell ref="H3:I3"/>
    <mergeCell ref="B4:C4"/>
    <mergeCell ref="D4:E4"/>
    <mergeCell ref="F4:G4"/>
    <mergeCell ref="H4:I4"/>
    <mergeCell ref="A4:A5"/>
  </mergeCells>
  <printOptions/>
  <pageMargins left="1" right="1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6"/>
  <sheetViews>
    <sheetView rightToLeft="1" zoomScalePageLayoutView="0" workbookViewId="0" topLeftCell="A1">
      <selection activeCell="O7" sqref="O7"/>
    </sheetView>
  </sheetViews>
  <sheetFormatPr defaultColWidth="9.140625" defaultRowHeight="15"/>
  <cols>
    <col min="1" max="1" width="10.57421875" style="0" customWidth="1"/>
    <col min="2" max="2" width="11.421875" style="0" customWidth="1"/>
    <col min="3" max="3" width="15.28125" style="0" customWidth="1"/>
    <col min="4" max="4" width="10.00390625" style="0" customWidth="1"/>
    <col min="5" max="5" width="16.00390625" style="0" customWidth="1"/>
    <col min="6" max="6" width="11.421875" style="0" customWidth="1"/>
    <col min="7" max="7" width="15.00390625" style="0" customWidth="1"/>
    <col min="8" max="8" width="11.7109375" style="0" customWidth="1"/>
    <col min="9" max="9" width="20.421875" style="0" customWidth="1"/>
  </cols>
  <sheetData>
    <row r="2" spans="1:9" ht="22.5" customHeight="1">
      <c r="A2" s="273" t="s">
        <v>500</v>
      </c>
      <c r="B2" s="273"/>
      <c r="C2" s="273"/>
      <c r="D2" s="273"/>
      <c r="E2" s="273"/>
      <c r="F2" s="273"/>
      <c r="G2" s="273"/>
      <c r="H2" s="273"/>
      <c r="I2" s="273"/>
    </row>
    <row r="3" spans="1:9" ht="24.75" customHeight="1">
      <c r="A3" s="99" t="s">
        <v>319</v>
      </c>
      <c r="B3" s="99"/>
      <c r="C3" s="99"/>
      <c r="D3" s="99"/>
      <c r="E3" s="99"/>
      <c r="F3" s="99"/>
      <c r="G3" s="99"/>
      <c r="H3" s="99" t="s">
        <v>86</v>
      </c>
      <c r="I3" s="99"/>
    </row>
    <row r="4" spans="1:9" ht="27.75" customHeight="1">
      <c r="A4" s="274" t="s">
        <v>8</v>
      </c>
      <c r="B4" s="171" t="s">
        <v>501</v>
      </c>
      <c r="C4" s="171"/>
      <c r="D4" s="171" t="s">
        <v>503</v>
      </c>
      <c r="E4" s="171"/>
      <c r="F4" s="171" t="s">
        <v>502</v>
      </c>
      <c r="G4" s="171"/>
      <c r="H4" s="171" t="s">
        <v>320</v>
      </c>
      <c r="I4" s="171"/>
    </row>
    <row r="5" spans="1:9" ht="22.5" customHeight="1" thickBot="1">
      <c r="A5" s="275"/>
      <c r="B5" s="172" t="s">
        <v>63</v>
      </c>
      <c r="C5" s="172" t="s">
        <v>321</v>
      </c>
      <c r="D5" s="172" t="s">
        <v>63</v>
      </c>
      <c r="E5" s="172" t="s">
        <v>322</v>
      </c>
      <c r="F5" s="172" t="s">
        <v>63</v>
      </c>
      <c r="G5" s="172" t="s">
        <v>323</v>
      </c>
      <c r="H5" s="172" t="s">
        <v>63</v>
      </c>
      <c r="I5" s="172" t="s">
        <v>324</v>
      </c>
    </row>
    <row r="6" spans="1:9" ht="24.75" customHeight="1" thickTop="1">
      <c r="A6" s="220" t="s">
        <v>326</v>
      </c>
      <c r="B6" s="190">
        <v>25</v>
      </c>
      <c r="C6" s="190">
        <v>5538538</v>
      </c>
      <c r="D6" s="190">
        <v>108</v>
      </c>
      <c r="E6" s="190">
        <v>66699820</v>
      </c>
      <c r="F6" s="190">
        <v>80</v>
      </c>
      <c r="G6" s="190">
        <v>31109941</v>
      </c>
      <c r="H6" s="190">
        <f>B6+D6+F6</f>
        <v>213</v>
      </c>
      <c r="I6" s="190">
        <f>C6+E6+G6</f>
        <v>103348299</v>
      </c>
    </row>
    <row r="7" spans="1:9" ht="24.75" customHeight="1">
      <c r="A7" s="221" t="s">
        <v>32</v>
      </c>
      <c r="B7" s="191">
        <v>20</v>
      </c>
      <c r="C7" s="191">
        <v>10782241</v>
      </c>
      <c r="D7" s="191">
        <v>35</v>
      </c>
      <c r="E7" s="191">
        <v>40231447</v>
      </c>
      <c r="F7" s="191">
        <v>40</v>
      </c>
      <c r="G7" s="191">
        <v>34016668</v>
      </c>
      <c r="H7" s="191">
        <f aca="true" t="shared" si="0" ref="H7:H18">B7+D7+F7</f>
        <v>95</v>
      </c>
      <c r="I7" s="191">
        <f aca="true" t="shared" si="1" ref="I7:I18">C7+E7+G7</f>
        <v>85030356</v>
      </c>
    </row>
    <row r="8" spans="1:9" ht="24.75" customHeight="1">
      <c r="A8" s="220" t="s">
        <v>33</v>
      </c>
      <c r="B8" s="190">
        <v>91</v>
      </c>
      <c r="C8" s="190">
        <v>47010158</v>
      </c>
      <c r="D8" s="190">
        <v>59</v>
      </c>
      <c r="E8" s="190">
        <v>49510340</v>
      </c>
      <c r="F8" s="190">
        <v>20</v>
      </c>
      <c r="G8" s="190">
        <v>6860259</v>
      </c>
      <c r="H8" s="190">
        <f t="shared" si="0"/>
        <v>170</v>
      </c>
      <c r="I8" s="190">
        <f t="shared" si="1"/>
        <v>103380757</v>
      </c>
    </row>
    <row r="9" spans="1:9" ht="24.75" customHeight="1">
      <c r="A9" s="221" t="s">
        <v>327</v>
      </c>
      <c r="B9" s="191">
        <v>43</v>
      </c>
      <c r="C9" s="191">
        <v>24932974</v>
      </c>
      <c r="D9" s="191">
        <v>105</v>
      </c>
      <c r="E9" s="191">
        <v>197686899</v>
      </c>
      <c r="F9" s="191">
        <v>16</v>
      </c>
      <c r="G9" s="191">
        <v>2265915</v>
      </c>
      <c r="H9" s="191">
        <f t="shared" si="0"/>
        <v>164</v>
      </c>
      <c r="I9" s="191">
        <f t="shared" si="1"/>
        <v>224885788</v>
      </c>
    </row>
    <row r="10" spans="1:9" ht="24.75" customHeight="1">
      <c r="A10" s="220" t="s">
        <v>34</v>
      </c>
      <c r="B10" s="190">
        <v>22</v>
      </c>
      <c r="C10" s="190">
        <v>28621310</v>
      </c>
      <c r="D10" s="190">
        <v>48</v>
      </c>
      <c r="E10" s="190">
        <v>92472086</v>
      </c>
      <c r="F10" s="190">
        <v>31</v>
      </c>
      <c r="G10" s="190">
        <v>72622782</v>
      </c>
      <c r="H10" s="190">
        <f t="shared" si="0"/>
        <v>101</v>
      </c>
      <c r="I10" s="190">
        <f t="shared" si="1"/>
        <v>193716178</v>
      </c>
    </row>
    <row r="11" spans="1:9" ht="24.75" customHeight="1">
      <c r="A11" s="221" t="s">
        <v>35</v>
      </c>
      <c r="B11" s="191">
        <v>8</v>
      </c>
      <c r="C11" s="191">
        <v>12935389</v>
      </c>
      <c r="D11" s="191">
        <v>31</v>
      </c>
      <c r="E11" s="191">
        <v>51581960</v>
      </c>
      <c r="F11" s="191">
        <v>16</v>
      </c>
      <c r="G11" s="191">
        <v>11067772</v>
      </c>
      <c r="H11" s="191">
        <f t="shared" si="0"/>
        <v>55</v>
      </c>
      <c r="I11" s="191">
        <f t="shared" si="1"/>
        <v>75585121</v>
      </c>
    </row>
    <row r="12" spans="1:9" ht="24.75" customHeight="1">
      <c r="A12" s="220" t="s">
        <v>36</v>
      </c>
      <c r="B12" s="190">
        <v>38</v>
      </c>
      <c r="C12" s="190">
        <v>19591231</v>
      </c>
      <c r="D12" s="190">
        <v>66</v>
      </c>
      <c r="E12" s="190">
        <v>99065089</v>
      </c>
      <c r="F12" s="190">
        <v>19</v>
      </c>
      <c r="G12" s="190">
        <v>6984241</v>
      </c>
      <c r="H12" s="190">
        <f t="shared" si="0"/>
        <v>123</v>
      </c>
      <c r="I12" s="190">
        <f t="shared" si="1"/>
        <v>125640561</v>
      </c>
    </row>
    <row r="13" spans="1:9" ht="24.75" customHeight="1">
      <c r="A13" s="221" t="s">
        <v>37</v>
      </c>
      <c r="B13" s="191">
        <v>8</v>
      </c>
      <c r="C13" s="191">
        <v>9200260</v>
      </c>
      <c r="D13" s="191">
        <v>16</v>
      </c>
      <c r="E13" s="191">
        <v>28976648</v>
      </c>
      <c r="F13" s="191">
        <v>4</v>
      </c>
      <c r="G13" s="191">
        <v>1152147</v>
      </c>
      <c r="H13" s="191">
        <f t="shared" si="0"/>
        <v>28</v>
      </c>
      <c r="I13" s="191">
        <f t="shared" si="1"/>
        <v>39329055</v>
      </c>
    </row>
    <row r="14" spans="1:9" ht="24.75" customHeight="1">
      <c r="A14" s="220" t="s">
        <v>95</v>
      </c>
      <c r="B14" s="190">
        <v>11</v>
      </c>
      <c r="C14" s="190">
        <v>12017006</v>
      </c>
      <c r="D14" s="190">
        <v>18</v>
      </c>
      <c r="E14" s="190">
        <v>12224469</v>
      </c>
      <c r="F14" s="190">
        <v>11</v>
      </c>
      <c r="G14" s="190">
        <v>3229941</v>
      </c>
      <c r="H14" s="190">
        <f t="shared" si="0"/>
        <v>40</v>
      </c>
      <c r="I14" s="190">
        <f t="shared" si="1"/>
        <v>27471416</v>
      </c>
    </row>
    <row r="15" spans="1:9" ht="24.75" customHeight="1">
      <c r="A15" s="221" t="s">
        <v>94</v>
      </c>
      <c r="B15" s="191">
        <v>12</v>
      </c>
      <c r="C15" s="191">
        <v>26816224</v>
      </c>
      <c r="D15" s="191">
        <v>42</v>
      </c>
      <c r="E15" s="191">
        <v>26704155</v>
      </c>
      <c r="F15" s="191">
        <v>35</v>
      </c>
      <c r="G15" s="191">
        <v>35096675</v>
      </c>
      <c r="H15" s="191">
        <f t="shared" si="0"/>
        <v>89</v>
      </c>
      <c r="I15" s="191">
        <f t="shared" si="1"/>
        <v>88617054</v>
      </c>
    </row>
    <row r="16" spans="1:9" ht="24.75" customHeight="1">
      <c r="A16" s="220" t="s">
        <v>404</v>
      </c>
      <c r="B16" s="190">
        <v>7</v>
      </c>
      <c r="C16" s="190">
        <v>8698394</v>
      </c>
      <c r="D16" s="190">
        <v>35</v>
      </c>
      <c r="E16" s="190">
        <v>39692312</v>
      </c>
      <c r="F16" s="190">
        <v>1</v>
      </c>
      <c r="G16" s="190">
        <v>240940</v>
      </c>
      <c r="H16" s="190">
        <f t="shared" si="0"/>
        <v>43</v>
      </c>
      <c r="I16" s="190">
        <f t="shared" si="1"/>
        <v>48631646</v>
      </c>
    </row>
    <row r="17" spans="1:9" ht="24.75" customHeight="1">
      <c r="A17" s="221" t="s">
        <v>38</v>
      </c>
      <c r="B17" s="191">
        <v>11</v>
      </c>
      <c r="C17" s="191">
        <v>8882068</v>
      </c>
      <c r="D17" s="191">
        <v>11</v>
      </c>
      <c r="E17" s="191">
        <v>4708416</v>
      </c>
      <c r="F17" s="191">
        <v>6</v>
      </c>
      <c r="G17" s="191">
        <v>3278160</v>
      </c>
      <c r="H17" s="191">
        <f t="shared" si="0"/>
        <v>28</v>
      </c>
      <c r="I17" s="191">
        <f t="shared" si="1"/>
        <v>16868644</v>
      </c>
    </row>
    <row r="18" spans="1:9" ht="24.75" customHeight="1">
      <c r="A18" s="190" t="s">
        <v>39</v>
      </c>
      <c r="B18" s="190">
        <v>52</v>
      </c>
      <c r="C18" s="190">
        <v>92818994</v>
      </c>
      <c r="D18" s="190">
        <v>34</v>
      </c>
      <c r="E18" s="190">
        <v>152223518</v>
      </c>
      <c r="F18" s="190">
        <v>20</v>
      </c>
      <c r="G18" s="190">
        <v>20111838</v>
      </c>
      <c r="H18" s="190">
        <f t="shared" si="0"/>
        <v>106</v>
      </c>
      <c r="I18" s="190">
        <f t="shared" si="1"/>
        <v>265154350</v>
      </c>
    </row>
    <row r="19" spans="1:9" ht="24.75" customHeight="1" thickBot="1">
      <c r="A19" s="234" t="s">
        <v>2</v>
      </c>
      <c r="B19" s="234">
        <f>SUM(B6:B18)</f>
        <v>348</v>
      </c>
      <c r="C19" s="234">
        <f aca="true" t="shared" si="2" ref="C19:I19">SUM(C6:C18)</f>
        <v>307844787</v>
      </c>
      <c r="D19" s="234">
        <f t="shared" si="2"/>
        <v>608</v>
      </c>
      <c r="E19" s="234">
        <f t="shared" si="2"/>
        <v>861777159</v>
      </c>
      <c r="F19" s="234">
        <f t="shared" si="2"/>
        <v>299</v>
      </c>
      <c r="G19" s="234">
        <f t="shared" si="2"/>
        <v>228037279</v>
      </c>
      <c r="H19" s="234">
        <f t="shared" si="2"/>
        <v>1255</v>
      </c>
      <c r="I19" s="234">
        <f t="shared" si="2"/>
        <v>1397659225</v>
      </c>
    </row>
    <row r="20" ht="15.75" thickTop="1"/>
    <row r="26" ht="15">
      <c r="C26" t="s">
        <v>365</v>
      </c>
    </row>
  </sheetData>
  <sheetProtection/>
  <mergeCells count="2">
    <mergeCell ref="A2:I2"/>
    <mergeCell ref="A4:A5"/>
  </mergeCells>
  <printOptions/>
  <pageMargins left="0.7" right="0.7" top="1.01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23"/>
  <sheetViews>
    <sheetView rightToLeft="1" zoomScalePageLayoutView="0" workbookViewId="0" topLeftCell="A1">
      <selection activeCell="O7" sqref="O7"/>
    </sheetView>
  </sheetViews>
  <sheetFormatPr defaultColWidth="9.140625" defaultRowHeight="15"/>
  <cols>
    <col min="1" max="1" width="13.7109375" style="0" customWidth="1"/>
    <col min="2" max="2" width="10.140625" style="0" customWidth="1"/>
    <col min="3" max="3" width="9.28125" style="0" customWidth="1"/>
    <col min="4" max="4" width="12.57421875" style="0" customWidth="1"/>
    <col min="5" max="5" width="8.7109375" style="0" customWidth="1"/>
    <col min="6" max="6" width="12.7109375" style="0" customWidth="1"/>
    <col min="7" max="7" width="10.00390625" style="0" customWidth="1"/>
    <col min="8" max="8" width="12.00390625" style="0" customWidth="1"/>
    <col min="9" max="9" width="9.57421875" style="0" customWidth="1"/>
    <col min="10" max="10" width="16.00390625" style="0" customWidth="1"/>
    <col min="13" max="13" width="20.421875" style="0" customWidth="1"/>
    <col min="14" max="14" width="15.00390625" style="0" customWidth="1"/>
    <col min="15" max="15" width="15.28125" style="0" customWidth="1"/>
    <col min="16" max="16" width="11.421875" style="0" customWidth="1"/>
  </cols>
  <sheetData>
    <row r="1" spans="1:10" ht="30" customHeight="1">
      <c r="A1" s="276" t="s">
        <v>445</v>
      </c>
      <c r="B1" s="276"/>
      <c r="C1" s="276"/>
      <c r="D1" s="276"/>
      <c r="E1" s="276"/>
      <c r="F1" s="276"/>
      <c r="G1" s="276"/>
      <c r="H1" s="276"/>
      <c r="I1" s="276"/>
      <c r="J1" s="276"/>
    </row>
    <row r="2" spans="1:10" ht="18" customHeight="1">
      <c r="A2" s="278" t="s">
        <v>256</v>
      </c>
      <c r="B2" s="278"/>
      <c r="C2" s="278"/>
      <c r="D2" s="121"/>
      <c r="E2" s="121"/>
      <c r="F2" s="121"/>
      <c r="G2" s="277" t="s">
        <v>87</v>
      </c>
      <c r="H2" s="277"/>
      <c r="I2" s="277"/>
      <c r="J2" s="277"/>
    </row>
    <row r="3" spans="1:16" ht="14.25" customHeight="1">
      <c r="A3" s="356" t="s">
        <v>93</v>
      </c>
      <c r="B3" s="356" t="s">
        <v>116</v>
      </c>
      <c r="C3" s="356" t="s">
        <v>283</v>
      </c>
      <c r="D3" s="356"/>
      <c r="E3" s="356" t="s">
        <v>284</v>
      </c>
      <c r="F3" s="356"/>
      <c r="G3" s="356" t="s">
        <v>285</v>
      </c>
      <c r="H3" s="356"/>
      <c r="I3" s="356" t="s">
        <v>286</v>
      </c>
      <c r="J3" s="356"/>
      <c r="O3" s="344"/>
      <c r="P3" s="344"/>
    </row>
    <row r="4" spans="1:10" ht="17.25" customHeight="1" thickBot="1">
      <c r="A4" s="356"/>
      <c r="B4" s="275"/>
      <c r="C4" s="127" t="s">
        <v>3</v>
      </c>
      <c r="D4" s="127" t="s">
        <v>67</v>
      </c>
      <c r="E4" s="127" t="s">
        <v>3</v>
      </c>
      <c r="F4" s="127" t="s">
        <v>67</v>
      </c>
      <c r="G4" s="127" t="s">
        <v>3</v>
      </c>
      <c r="H4" s="127" t="s">
        <v>67</v>
      </c>
      <c r="I4" s="128" t="s">
        <v>3</v>
      </c>
      <c r="J4" s="128" t="s">
        <v>67</v>
      </c>
    </row>
    <row r="5" spans="1:10" ht="19.5" customHeight="1" thickTop="1">
      <c r="A5" s="361" t="s">
        <v>75</v>
      </c>
      <c r="B5" s="110" t="s">
        <v>73</v>
      </c>
      <c r="C5" s="186">
        <v>739</v>
      </c>
      <c r="D5" s="186">
        <v>6178763</v>
      </c>
      <c r="E5" s="186">
        <v>1336</v>
      </c>
      <c r="F5" s="186">
        <v>8698673</v>
      </c>
      <c r="G5" s="186">
        <v>470</v>
      </c>
      <c r="H5" s="186">
        <v>2717605</v>
      </c>
      <c r="I5" s="87">
        <f>C5+E5+G5</f>
        <v>2545</v>
      </c>
      <c r="J5" s="87">
        <f>D5+F5+H5</f>
        <v>17595041</v>
      </c>
    </row>
    <row r="6" spans="1:10" ht="19.5" customHeight="1">
      <c r="A6" s="357"/>
      <c r="B6" s="111" t="s">
        <v>74</v>
      </c>
      <c r="C6" s="87">
        <v>4</v>
      </c>
      <c r="D6" s="87">
        <v>8260</v>
      </c>
      <c r="E6" s="87">
        <v>12</v>
      </c>
      <c r="F6" s="87">
        <v>64100</v>
      </c>
      <c r="G6" s="87">
        <v>8</v>
      </c>
      <c r="H6" s="87">
        <v>24354</v>
      </c>
      <c r="I6" s="87">
        <f aca="true" t="shared" si="0" ref="I6:I20">C6+E6+G6</f>
        <v>24</v>
      </c>
      <c r="J6" s="87">
        <f aca="true" t="shared" si="1" ref="J6:J20">D6+F6+H6</f>
        <v>96714</v>
      </c>
    </row>
    <row r="7" spans="1:10" ht="18.75" customHeight="1">
      <c r="A7" s="352" t="s">
        <v>70</v>
      </c>
      <c r="B7" s="112" t="s">
        <v>73</v>
      </c>
      <c r="C7" s="85">
        <v>695</v>
      </c>
      <c r="D7" s="85">
        <v>2222845</v>
      </c>
      <c r="E7" s="85">
        <v>1410</v>
      </c>
      <c r="F7" s="85">
        <v>6081225</v>
      </c>
      <c r="G7" s="85">
        <v>102</v>
      </c>
      <c r="H7" s="85">
        <v>1753650</v>
      </c>
      <c r="I7" s="85">
        <f t="shared" si="0"/>
        <v>2207</v>
      </c>
      <c r="J7" s="85">
        <f t="shared" si="1"/>
        <v>10057720</v>
      </c>
    </row>
    <row r="8" spans="1:10" ht="19.5" customHeight="1">
      <c r="A8" s="352"/>
      <c r="B8" s="112" t="s">
        <v>74</v>
      </c>
      <c r="C8" s="85">
        <v>1</v>
      </c>
      <c r="D8" s="85">
        <v>3375</v>
      </c>
      <c r="E8" s="85">
        <v>0</v>
      </c>
      <c r="F8" s="85">
        <v>0</v>
      </c>
      <c r="G8" s="85">
        <v>0</v>
      </c>
      <c r="H8" s="85">
        <v>0</v>
      </c>
      <c r="I8" s="85">
        <f t="shared" si="0"/>
        <v>1</v>
      </c>
      <c r="J8" s="85">
        <f t="shared" si="1"/>
        <v>3375</v>
      </c>
    </row>
    <row r="9" spans="1:10" ht="18" customHeight="1">
      <c r="A9" s="357" t="s">
        <v>71</v>
      </c>
      <c r="B9" s="111" t="s">
        <v>73</v>
      </c>
      <c r="C9" s="87">
        <v>483</v>
      </c>
      <c r="D9" s="87">
        <v>2525635</v>
      </c>
      <c r="E9" s="87">
        <v>962</v>
      </c>
      <c r="F9" s="87">
        <v>3588222</v>
      </c>
      <c r="G9" s="87">
        <v>368</v>
      </c>
      <c r="H9" s="87">
        <v>205666</v>
      </c>
      <c r="I9" s="87">
        <f t="shared" si="0"/>
        <v>1813</v>
      </c>
      <c r="J9" s="87">
        <f t="shared" si="1"/>
        <v>6319523</v>
      </c>
    </row>
    <row r="10" spans="1:10" ht="21" customHeight="1">
      <c r="A10" s="357"/>
      <c r="B10" s="111" t="s">
        <v>74</v>
      </c>
      <c r="C10" s="87">
        <v>6</v>
      </c>
      <c r="D10" s="87">
        <v>125395</v>
      </c>
      <c r="E10" s="87">
        <v>30</v>
      </c>
      <c r="F10" s="87">
        <v>175635</v>
      </c>
      <c r="G10" s="87">
        <v>14</v>
      </c>
      <c r="H10" s="87">
        <v>159735</v>
      </c>
      <c r="I10" s="87">
        <f t="shared" si="0"/>
        <v>50</v>
      </c>
      <c r="J10" s="87">
        <f t="shared" si="1"/>
        <v>460765</v>
      </c>
    </row>
    <row r="11" spans="1:10" ht="19.5" customHeight="1">
      <c r="A11" s="352" t="s">
        <v>66</v>
      </c>
      <c r="B11" s="112" t="s">
        <v>73</v>
      </c>
      <c r="C11" s="85">
        <v>14421</v>
      </c>
      <c r="D11" s="85">
        <v>48590530</v>
      </c>
      <c r="E11" s="85">
        <v>13583</v>
      </c>
      <c r="F11" s="85">
        <v>48473100</v>
      </c>
      <c r="G11" s="85">
        <v>3882</v>
      </c>
      <c r="H11" s="85">
        <v>12890025</v>
      </c>
      <c r="I11" s="85">
        <f t="shared" si="0"/>
        <v>31886</v>
      </c>
      <c r="J11" s="85">
        <f t="shared" si="1"/>
        <v>109953655</v>
      </c>
    </row>
    <row r="12" spans="1:10" ht="18" customHeight="1">
      <c r="A12" s="352"/>
      <c r="B12" s="112" t="s">
        <v>74</v>
      </c>
      <c r="C12" s="85">
        <v>2</v>
      </c>
      <c r="D12" s="85">
        <v>96340</v>
      </c>
      <c r="E12" s="85">
        <v>0</v>
      </c>
      <c r="F12" s="85">
        <v>0</v>
      </c>
      <c r="G12" s="85">
        <v>0</v>
      </c>
      <c r="H12" s="85">
        <v>0</v>
      </c>
      <c r="I12" s="85">
        <f t="shared" si="0"/>
        <v>2</v>
      </c>
      <c r="J12" s="85">
        <f t="shared" si="1"/>
        <v>96340</v>
      </c>
    </row>
    <row r="13" spans="1:10" ht="21" customHeight="1">
      <c r="A13" s="357" t="s">
        <v>72</v>
      </c>
      <c r="B13" s="111" t="s">
        <v>73</v>
      </c>
      <c r="C13" s="87">
        <v>391</v>
      </c>
      <c r="D13" s="87">
        <v>1892560</v>
      </c>
      <c r="E13" s="87">
        <v>1009</v>
      </c>
      <c r="F13" s="87">
        <v>3764135</v>
      </c>
      <c r="G13" s="87">
        <v>303</v>
      </c>
      <c r="H13" s="87">
        <v>717665</v>
      </c>
      <c r="I13" s="87">
        <f t="shared" si="0"/>
        <v>1703</v>
      </c>
      <c r="J13" s="87">
        <f t="shared" si="1"/>
        <v>6374360</v>
      </c>
    </row>
    <row r="14" spans="1:10" ht="19.5" customHeight="1">
      <c r="A14" s="357"/>
      <c r="B14" s="111" t="s">
        <v>74</v>
      </c>
      <c r="C14" s="87">
        <v>0</v>
      </c>
      <c r="D14" s="87">
        <v>0</v>
      </c>
      <c r="E14" s="87">
        <v>0</v>
      </c>
      <c r="F14" s="87">
        <v>0</v>
      </c>
      <c r="G14" s="87">
        <v>0</v>
      </c>
      <c r="H14" s="87">
        <v>0</v>
      </c>
      <c r="I14" s="87">
        <f t="shared" si="0"/>
        <v>0</v>
      </c>
      <c r="J14" s="87">
        <f t="shared" si="1"/>
        <v>0</v>
      </c>
    </row>
    <row r="15" spans="1:10" ht="18.75" customHeight="1">
      <c r="A15" s="358" t="s">
        <v>76</v>
      </c>
      <c r="B15" s="112" t="s">
        <v>73</v>
      </c>
      <c r="C15" s="189">
        <v>495</v>
      </c>
      <c r="D15" s="189">
        <v>1089725</v>
      </c>
      <c r="E15" s="189">
        <v>4471</v>
      </c>
      <c r="F15" s="189">
        <v>12452775</v>
      </c>
      <c r="G15" s="189">
        <v>520</v>
      </c>
      <c r="H15" s="189">
        <v>1186035</v>
      </c>
      <c r="I15" s="85">
        <f t="shared" si="0"/>
        <v>5486</v>
      </c>
      <c r="J15" s="85">
        <f t="shared" si="1"/>
        <v>14728535</v>
      </c>
    </row>
    <row r="16" spans="1:10" ht="19.5" customHeight="1">
      <c r="A16" s="358"/>
      <c r="B16" s="112" t="s">
        <v>74</v>
      </c>
      <c r="C16" s="85">
        <v>0</v>
      </c>
      <c r="D16" s="85">
        <v>0</v>
      </c>
      <c r="E16" s="85">
        <v>0</v>
      </c>
      <c r="F16" s="85">
        <v>0</v>
      </c>
      <c r="G16" s="85">
        <v>0</v>
      </c>
      <c r="H16" s="85">
        <v>0</v>
      </c>
      <c r="I16" s="85">
        <f t="shared" si="0"/>
        <v>0</v>
      </c>
      <c r="J16" s="85">
        <f t="shared" si="1"/>
        <v>0</v>
      </c>
    </row>
    <row r="17" spans="1:10" ht="19.5" customHeight="1">
      <c r="A17" s="360" t="s">
        <v>77</v>
      </c>
      <c r="B17" s="111" t="s">
        <v>73</v>
      </c>
      <c r="C17" s="87">
        <v>470</v>
      </c>
      <c r="D17" s="87">
        <v>1984355</v>
      </c>
      <c r="E17" s="87">
        <v>866</v>
      </c>
      <c r="F17" s="87">
        <v>2590525</v>
      </c>
      <c r="G17" s="87">
        <v>234</v>
      </c>
      <c r="H17" s="87">
        <v>490170</v>
      </c>
      <c r="I17" s="87">
        <f t="shared" si="0"/>
        <v>1570</v>
      </c>
      <c r="J17" s="87">
        <f t="shared" si="1"/>
        <v>5065050</v>
      </c>
    </row>
    <row r="18" spans="1:10" ht="22.5" customHeight="1">
      <c r="A18" s="360"/>
      <c r="B18" s="111" t="s">
        <v>74</v>
      </c>
      <c r="C18" s="87">
        <v>0</v>
      </c>
      <c r="D18" s="87">
        <v>0</v>
      </c>
      <c r="E18" s="87">
        <v>4</v>
      </c>
      <c r="F18" s="87">
        <v>4920</v>
      </c>
      <c r="G18" s="87">
        <v>0</v>
      </c>
      <c r="H18" s="87">
        <v>0</v>
      </c>
      <c r="I18" s="87">
        <f t="shared" si="0"/>
        <v>4</v>
      </c>
      <c r="J18" s="87">
        <f t="shared" si="1"/>
        <v>4920</v>
      </c>
    </row>
    <row r="19" spans="1:10" ht="20.25" customHeight="1">
      <c r="A19" s="358" t="s">
        <v>69</v>
      </c>
      <c r="B19" s="112" t="s">
        <v>73</v>
      </c>
      <c r="C19" s="85">
        <v>137</v>
      </c>
      <c r="D19" s="85">
        <v>666435</v>
      </c>
      <c r="E19" s="85">
        <v>354</v>
      </c>
      <c r="F19" s="85">
        <v>1222820</v>
      </c>
      <c r="G19" s="85">
        <v>54</v>
      </c>
      <c r="H19" s="85">
        <v>180535</v>
      </c>
      <c r="I19" s="85">
        <f t="shared" si="0"/>
        <v>545</v>
      </c>
      <c r="J19" s="85">
        <f t="shared" si="1"/>
        <v>2069790</v>
      </c>
    </row>
    <row r="20" spans="1:10" ht="17.25" customHeight="1" thickBot="1">
      <c r="A20" s="359"/>
      <c r="B20" s="112" t="s">
        <v>74</v>
      </c>
      <c r="C20" s="85">
        <v>0</v>
      </c>
      <c r="D20" s="85">
        <v>0</v>
      </c>
      <c r="E20" s="85">
        <v>0</v>
      </c>
      <c r="F20" s="85">
        <v>0</v>
      </c>
      <c r="G20" s="85">
        <v>0</v>
      </c>
      <c r="H20" s="85">
        <v>0</v>
      </c>
      <c r="I20" s="85">
        <f t="shared" si="0"/>
        <v>0</v>
      </c>
      <c r="J20" s="85">
        <f t="shared" si="1"/>
        <v>0</v>
      </c>
    </row>
    <row r="21" spans="1:10" ht="18" customHeight="1" thickBot="1">
      <c r="A21" s="353" t="s">
        <v>2</v>
      </c>
      <c r="B21" s="86" t="s">
        <v>114</v>
      </c>
      <c r="C21" s="187">
        <f>C5+C7+C9+C11+C13+C15+C17+C19</f>
        <v>17831</v>
      </c>
      <c r="D21" s="187">
        <f aca="true" t="shared" si="2" ref="D21:J21">D5+D7+D9+D11+D13+D15+D17+D19</f>
        <v>65150848</v>
      </c>
      <c r="E21" s="187">
        <f t="shared" si="2"/>
        <v>23991</v>
      </c>
      <c r="F21" s="187">
        <f t="shared" si="2"/>
        <v>86871475</v>
      </c>
      <c r="G21" s="187">
        <f t="shared" si="2"/>
        <v>5933</v>
      </c>
      <c r="H21" s="187">
        <f>H5+H7+H9+H11+H13+H15+H17+H19</f>
        <v>20141351</v>
      </c>
      <c r="I21" s="187">
        <f t="shared" si="2"/>
        <v>47755</v>
      </c>
      <c r="J21" s="187">
        <f t="shared" si="2"/>
        <v>172163674</v>
      </c>
    </row>
    <row r="22" spans="1:10" ht="14.25" customHeight="1" thickBot="1" thickTop="1">
      <c r="A22" s="354"/>
      <c r="B22" s="87" t="s">
        <v>115</v>
      </c>
      <c r="C22" s="87">
        <f>C6+C8+C10+C12+C14+C16+C18+C20</f>
        <v>13</v>
      </c>
      <c r="D22" s="87">
        <f aca="true" t="shared" si="3" ref="D22:J22">D6+D8+D10+D12+D14+D16+D18+D20</f>
        <v>233370</v>
      </c>
      <c r="E22" s="87">
        <f t="shared" si="3"/>
        <v>46</v>
      </c>
      <c r="F22" s="87">
        <f t="shared" si="3"/>
        <v>244655</v>
      </c>
      <c r="G22" s="87">
        <f t="shared" si="3"/>
        <v>22</v>
      </c>
      <c r="H22" s="87">
        <f>H6+H8+H10+H12+H14+H16+H18+H20</f>
        <v>184089</v>
      </c>
      <c r="I22" s="87">
        <f t="shared" si="3"/>
        <v>81</v>
      </c>
      <c r="J22" s="87">
        <f t="shared" si="3"/>
        <v>662114</v>
      </c>
    </row>
    <row r="23" spans="1:10" ht="28.5" customHeight="1" thickBot="1">
      <c r="A23" s="355" t="s">
        <v>85</v>
      </c>
      <c r="B23" s="355"/>
      <c r="C23" s="188">
        <f>C21+C22</f>
        <v>17844</v>
      </c>
      <c r="D23" s="188">
        <f aca="true" t="shared" si="4" ref="D23:J23">D21+D22</f>
        <v>65384218</v>
      </c>
      <c r="E23" s="188">
        <f t="shared" si="4"/>
        <v>24037</v>
      </c>
      <c r="F23" s="188">
        <f t="shared" si="4"/>
        <v>87116130</v>
      </c>
      <c r="G23" s="188">
        <f t="shared" si="4"/>
        <v>5955</v>
      </c>
      <c r="H23" s="188">
        <f t="shared" si="4"/>
        <v>20325440</v>
      </c>
      <c r="I23" s="188">
        <f t="shared" si="4"/>
        <v>47836</v>
      </c>
      <c r="J23" s="188">
        <f t="shared" si="4"/>
        <v>172825788</v>
      </c>
    </row>
  </sheetData>
  <sheetProtection/>
  <mergeCells count="20">
    <mergeCell ref="A19:A20"/>
    <mergeCell ref="A17:A18"/>
    <mergeCell ref="A1:J1"/>
    <mergeCell ref="G2:J2"/>
    <mergeCell ref="B3:B4"/>
    <mergeCell ref="A5:A6"/>
    <mergeCell ref="A7:A8"/>
    <mergeCell ref="A11:A12"/>
    <mergeCell ref="G3:H3"/>
    <mergeCell ref="A2:C2"/>
    <mergeCell ref="A21:A22"/>
    <mergeCell ref="O3:P3"/>
    <mergeCell ref="A23:B23"/>
    <mergeCell ref="I3:J3"/>
    <mergeCell ref="A13:A14"/>
    <mergeCell ref="A3:A4"/>
    <mergeCell ref="C3:D3"/>
    <mergeCell ref="A9:A10"/>
    <mergeCell ref="A15:A16"/>
    <mergeCell ref="E3:F3"/>
  </mergeCells>
  <printOptions/>
  <pageMargins left="1" right="1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M21"/>
  <sheetViews>
    <sheetView rightToLeft="1" zoomScalePageLayoutView="0" workbookViewId="0" topLeftCell="A1">
      <selection activeCell="O7" sqref="O7"/>
    </sheetView>
  </sheetViews>
  <sheetFormatPr defaultColWidth="9.140625" defaultRowHeight="15"/>
  <cols>
    <col min="1" max="1" width="10.8515625" style="0" customWidth="1"/>
    <col min="2" max="2" width="15.421875" style="0" customWidth="1"/>
    <col min="3" max="4" width="13.421875" style="0" customWidth="1"/>
    <col min="5" max="5" width="12.28125" style="0" customWidth="1"/>
    <col min="6" max="6" width="13.7109375" style="0" customWidth="1"/>
    <col min="7" max="7" width="14.7109375" style="0" customWidth="1"/>
    <col min="8" max="8" width="13.28125" style="0" customWidth="1"/>
    <col min="13" max="13" width="14.00390625" style="0" customWidth="1"/>
  </cols>
  <sheetData>
    <row r="2" spans="1:8" ht="24" customHeight="1">
      <c r="A2" s="276" t="s">
        <v>446</v>
      </c>
      <c r="B2" s="276"/>
      <c r="C2" s="276"/>
      <c r="D2" s="276"/>
      <c r="E2" s="276"/>
      <c r="F2" s="276"/>
      <c r="G2" s="276"/>
      <c r="H2" s="276"/>
    </row>
    <row r="3" spans="1:8" ht="18.75" customHeight="1">
      <c r="A3" s="278" t="s">
        <v>369</v>
      </c>
      <c r="B3" s="278"/>
      <c r="C3" s="121"/>
      <c r="D3" s="121"/>
      <c r="E3" s="121"/>
      <c r="F3" s="121"/>
      <c r="G3" s="277" t="s">
        <v>86</v>
      </c>
      <c r="H3" s="277"/>
    </row>
    <row r="4" spans="1:8" ht="30.75" customHeight="1" thickBot="1">
      <c r="A4" s="97" t="s">
        <v>8</v>
      </c>
      <c r="B4" s="97" t="s">
        <v>78</v>
      </c>
      <c r="C4" s="97" t="s">
        <v>79</v>
      </c>
      <c r="D4" s="97" t="s">
        <v>80</v>
      </c>
      <c r="E4" s="97" t="s">
        <v>81</v>
      </c>
      <c r="F4" s="97" t="s">
        <v>82</v>
      </c>
      <c r="G4" s="97" t="s">
        <v>83</v>
      </c>
      <c r="H4" s="97" t="s">
        <v>2</v>
      </c>
    </row>
    <row r="5" spans="1:13" ht="24.75" customHeight="1" thickTop="1">
      <c r="A5" s="232" t="s">
        <v>326</v>
      </c>
      <c r="B5" s="61">
        <v>105205</v>
      </c>
      <c r="C5" s="61">
        <v>50250</v>
      </c>
      <c r="D5" s="61">
        <v>91500</v>
      </c>
      <c r="E5" s="61">
        <v>175070</v>
      </c>
      <c r="F5" s="61">
        <v>25580</v>
      </c>
      <c r="G5" s="61">
        <v>44500</v>
      </c>
      <c r="H5" s="21">
        <f>B5+C5+D5+E5+F5+G5</f>
        <v>492105</v>
      </c>
      <c r="I5" s="10"/>
      <c r="K5" s="10"/>
      <c r="M5" s="10"/>
    </row>
    <row r="6" spans="1:8" ht="24.75" customHeight="1">
      <c r="A6" s="231" t="s">
        <v>32</v>
      </c>
      <c r="B6" s="62">
        <v>471920</v>
      </c>
      <c r="C6" s="62">
        <v>273200</v>
      </c>
      <c r="D6" s="62">
        <v>77600</v>
      </c>
      <c r="E6" s="62">
        <v>331370</v>
      </c>
      <c r="F6" s="62">
        <v>32985</v>
      </c>
      <c r="G6" s="62">
        <v>122250</v>
      </c>
      <c r="H6" s="62">
        <f aca="true" t="shared" si="0" ref="H6:H17">B6+C6+D6+E6+F6+G6</f>
        <v>1309325</v>
      </c>
    </row>
    <row r="7" spans="1:8" ht="24.75" customHeight="1">
      <c r="A7" s="232" t="s">
        <v>33</v>
      </c>
      <c r="B7" s="61">
        <v>359172</v>
      </c>
      <c r="C7" s="61">
        <v>58950</v>
      </c>
      <c r="D7" s="61">
        <v>2500</v>
      </c>
      <c r="E7" s="61">
        <v>480900</v>
      </c>
      <c r="F7" s="61">
        <v>1500</v>
      </c>
      <c r="G7" s="61">
        <v>106500</v>
      </c>
      <c r="H7" s="21">
        <f t="shared" si="0"/>
        <v>1009522</v>
      </c>
    </row>
    <row r="8" spans="1:8" ht="24.75" customHeight="1">
      <c r="A8" s="231" t="s">
        <v>327</v>
      </c>
      <c r="B8" s="62">
        <v>1105156</v>
      </c>
      <c r="C8" s="62">
        <v>438842</v>
      </c>
      <c r="D8" s="62">
        <v>255260</v>
      </c>
      <c r="E8" s="62">
        <v>968359</v>
      </c>
      <c r="F8" s="62">
        <v>77651</v>
      </c>
      <c r="G8" s="62">
        <v>1334565</v>
      </c>
      <c r="H8" s="62">
        <f t="shared" si="0"/>
        <v>4179833</v>
      </c>
    </row>
    <row r="9" spans="1:8" ht="24.75" customHeight="1">
      <c r="A9" s="232" t="s">
        <v>34</v>
      </c>
      <c r="B9" s="61">
        <v>573450</v>
      </c>
      <c r="C9" s="61">
        <v>275100</v>
      </c>
      <c r="D9" s="61">
        <v>24000</v>
      </c>
      <c r="E9" s="61">
        <v>806550</v>
      </c>
      <c r="F9" s="61">
        <v>81000</v>
      </c>
      <c r="G9" s="61">
        <v>235300</v>
      </c>
      <c r="H9" s="21">
        <f t="shared" si="0"/>
        <v>1995400</v>
      </c>
    </row>
    <row r="10" spans="1:8" ht="24.75" customHeight="1">
      <c r="A10" s="231" t="s">
        <v>35</v>
      </c>
      <c r="B10" s="62">
        <v>300743</v>
      </c>
      <c r="C10" s="62">
        <v>99840</v>
      </c>
      <c r="D10" s="62">
        <v>45300</v>
      </c>
      <c r="E10" s="62">
        <v>492650</v>
      </c>
      <c r="F10" s="62">
        <v>14000</v>
      </c>
      <c r="G10" s="62">
        <v>142610</v>
      </c>
      <c r="H10" s="62">
        <f t="shared" si="0"/>
        <v>1095143</v>
      </c>
    </row>
    <row r="11" spans="1:8" ht="24.75" customHeight="1">
      <c r="A11" s="232" t="s">
        <v>36</v>
      </c>
      <c r="B11" s="61">
        <v>19450</v>
      </c>
      <c r="C11" s="61">
        <v>564950</v>
      </c>
      <c r="D11" s="61">
        <v>81700</v>
      </c>
      <c r="E11" s="61">
        <v>1152250</v>
      </c>
      <c r="F11" s="61">
        <v>9150</v>
      </c>
      <c r="G11" s="61">
        <v>293300</v>
      </c>
      <c r="H11" s="21">
        <f t="shared" si="0"/>
        <v>2120800</v>
      </c>
    </row>
    <row r="12" spans="1:8" ht="24.75" customHeight="1">
      <c r="A12" s="231" t="s">
        <v>37</v>
      </c>
      <c r="B12" s="62">
        <v>174886</v>
      </c>
      <c r="C12" s="62">
        <v>179385</v>
      </c>
      <c r="D12" s="62">
        <v>88850</v>
      </c>
      <c r="E12" s="62">
        <v>229612</v>
      </c>
      <c r="F12" s="62">
        <v>8300</v>
      </c>
      <c r="G12" s="62">
        <v>104200</v>
      </c>
      <c r="H12" s="62">
        <f t="shared" si="0"/>
        <v>785233</v>
      </c>
    </row>
    <row r="13" spans="1:8" ht="24.75" customHeight="1">
      <c r="A13" s="232" t="s">
        <v>95</v>
      </c>
      <c r="B13" s="61">
        <v>94807</v>
      </c>
      <c r="C13" s="61">
        <v>12000</v>
      </c>
      <c r="D13" s="61">
        <v>0</v>
      </c>
      <c r="E13" s="61">
        <v>72425</v>
      </c>
      <c r="F13" s="61">
        <v>1500</v>
      </c>
      <c r="G13" s="61">
        <v>40050</v>
      </c>
      <c r="H13" s="21">
        <f t="shared" si="0"/>
        <v>220782</v>
      </c>
    </row>
    <row r="14" spans="1:8" ht="24.75" customHeight="1">
      <c r="A14" s="231" t="s">
        <v>94</v>
      </c>
      <c r="B14" s="62">
        <v>196150</v>
      </c>
      <c r="C14" s="62">
        <v>198000</v>
      </c>
      <c r="D14" s="62">
        <v>74000</v>
      </c>
      <c r="E14" s="62">
        <v>1494100</v>
      </c>
      <c r="F14" s="62">
        <v>23500</v>
      </c>
      <c r="G14" s="62">
        <v>269250</v>
      </c>
      <c r="H14" s="62">
        <f t="shared" si="0"/>
        <v>2255000</v>
      </c>
    </row>
    <row r="15" spans="1:8" ht="24.75" customHeight="1">
      <c r="A15" s="232" t="s">
        <v>404</v>
      </c>
      <c r="B15" s="61">
        <v>304950</v>
      </c>
      <c r="C15" s="61">
        <v>31200</v>
      </c>
      <c r="D15" s="61">
        <v>12500</v>
      </c>
      <c r="E15" s="61">
        <v>138200</v>
      </c>
      <c r="F15" s="61">
        <v>2000</v>
      </c>
      <c r="G15" s="61">
        <v>49000</v>
      </c>
      <c r="H15" s="21">
        <f t="shared" si="0"/>
        <v>537850</v>
      </c>
    </row>
    <row r="16" spans="1:8" ht="24.75" customHeight="1">
      <c r="A16" s="231" t="s">
        <v>38</v>
      </c>
      <c r="B16" s="62">
        <v>229834</v>
      </c>
      <c r="C16" s="62">
        <v>44900</v>
      </c>
      <c r="D16" s="62">
        <v>0</v>
      </c>
      <c r="E16" s="62">
        <v>194000</v>
      </c>
      <c r="F16" s="62">
        <v>0</v>
      </c>
      <c r="G16" s="62">
        <v>197000</v>
      </c>
      <c r="H16" s="62">
        <f t="shared" si="0"/>
        <v>665734</v>
      </c>
    </row>
    <row r="17" spans="1:8" ht="24.75" customHeight="1">
      <c r="A17" s="232" t="s">
        <v>39</v>
      </c>
      <c r="B17" s="61">
        <v>912101</v>
      </c>
      <c r="C17" s="61">
        <v>723405</v>
      </c>
      <c r="D17" s="61">
        <v>113200</v>
      </c>
      <c r="E17" s="61">
        <v>2047845</v>
      </c>
      <c r="F17" s="61">
        <v>19750</v>
      </c>
      <c r="G17" s="61">
        <v>544200</v>
      </c>
      <c r="H17" s="21">
        <f t="shared" si="0"/>
        <v>4360501</v>
      </c>
    </row>
    <row r="18" spans="1:8" ht="24.75" customHeight="1" thickBot="1">
      <c r="A18" s="177" t="s">
        <v>2</v>
      </c>
      <c r="B18" s="178">
        <f>SUM(B5:B17)</f>
        <v>4847824</v>
      </c>
      <c r="C18" s="178">
        <f aca="true" t="shared" si="1" ref="C18:H18">SUM(C5:C17)</f>
        <v>2950022</v>
      </c>
      <c r="D18" s="178">
        <f t="shared" si="1"/>
        <v>866410</v>
      </c>
      <c r="E18" s="178">
        <f t="shared" si="1"/>
        <v>8583331</v>
      </c>
      <c r="F18" s="178">
        <f t="shared" si="1"/>
        <v>296916</v>
      </c>
      <c r="G18" s="178">
        <f t="shared" si="1"/>
        <v>3482725</v>
      </c>
      <c r="H18" s="178">
        <f t="shared" si="1"/>
        <v>21027228</v>
      </c>
    </row>
    <row r="19" ht="15.75" thickTop="1"/>
    <row r="20" ht="15">
      <c r="H20" s="10"/>
    </row>
    <row r="21" ht="15">
      <c r="K21" s="10"/>
    </row>
  </sheetData>
  <sheetProtection/>
  <mergeCells count="3">
    <mergeCell ref="A2:H2"/>
    <mergeCell ref="A3:B3"/>
    <mergeCell ref="G3:H3"/>
  </mergeCells>
  <printOptions/>
  <pageMargins left="1" right="1" top="1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O64"/>
  <sheetViews>
    <sheetView rightToLeft="1" zoomScalePageLayoutView="0" workbookViewId="0" topLeftCell="B1">
      <selection activeCell="M14" sqref="M14"/>
    </sheetView>
  </sheetViews>
  <sheetFormatPr defaultColWidth="9.140625" defaultRowHeight="15"/>
  <cols>
    <col min="1" max="1" width="4.7109375" style="0" customWidth="1"/>
    <col min="2" max="2" width="12.7109375" style="0" customWidth="1"/>
    <col min="3" max="3" width="14.7109375" style="0" customWidth="1"/>
    <col min="4" max="4" width="18.421875" style="0" customWidth="1"/>
    <col min="5" max="5" width="16.421875" style="0" customWidth="1"/>
    <col min="6" max="6" width="16.28125" style="0" customWidth="1"/>
    <col min="7" max="7" width="18.00390625" style="0" customWidth="1"/>
    <col min="8" max="8" width="17.57421875" style="0" customWidth="1"/>
    <col min="9" max="9" width="13.8515625" style="0" customWidth="1"/>
    <col min="10" max="10" width="15.8515625" style="0" customWidth="1"/>
    <col min="11" max="11" width="14.28125" style="0" customWidth="1"/>
    <col min="12" max="12" width="11.57421875" style="0" customWidth="1"/>
    <col min="14" max="14" width="13.00390625" style="0" customWidth="1"/>
  </cols>
  <sheetData>
    <row r="1" spans="2:10" ht="35.25" customHeight="1">
      <c r="B1" s="276" t="s">
        <v>447</v>
      </c>
      <c r="C1" s="276"/>
      <c r="D1" s="276"/>
      <c r="E1" s="276"/>
      <c r="F1" s="276"/>
      <c r="G1" s="276"/>
      <c r="H1" s="276"/>
      <c r="I1" s="47"/>
      <c r="J1" s="47"/>
    </row>
    <row r="2" spans="2:10" ht="27.75" customHeight="1">
      <c r="B2" s="278" t="s">
        <v>432</v>
      </c>
      <c r="C2" s="278"/>
      <c r="D2" s="121"/>
      <c r="E2" s="121"/>
      <c r="F2" s="121"/>
      <c r="G2" s="121"/>
      <c r="H2" s="121" t="s">
        <v>121</v>
      </c>
      <c r="I2" s="362"/>
      <c r="J2" s="362"/>
    </row>
    <row r="3" spans="2:10" ht="45" customHeight="1" thickBot="1">
      <c r="B3" s="114" t="s">
        <v>8</v>
      </c>
      <c r="C3" s="122" t="s">
        <v>117</v>
      </c>
      <c r="D3" s="122" t="s">
        <v>10</v>
      </c>
      <c r="E3" s="123" t="s">
        <v>118</v>
      </c>
      <c r="F3" s="123" t="s">
        <v>119</v>
      </c>
      <c r="G3" s="123" t="s">
        <v>120</v>
      </c>
      <c r="H3" s="122" t="s">
        <v>9</v>
      </c>
      <c r="I3" s="44"/>
      <c r="J3" s="44"/>
    </row>
    <row r="4" spans="2:15" ht="21.75" customHeight="1" thickTop="1">
      <c r="B4" s="232" t="s">
        <v>326</v>
      </c>
      <c r="C4" s="70">
        <v>4221515</v>
      </c>
      <c r="D4" s="70">
        <v>50732086</v>
      </c>
      <c r="E4" s="70">
        <v>20090296</v>
      </c>
      <c r="F4" s="70">
        <v>4152766</v>
      </c>
      <c r="G4" s="70">
        <f>C4+D4+E4+F4</f>
        <v>79196663</v>
      </c>
      <c r="H4" s="70">
        <v>1040386</v>
      </c>
      <c r="I4" s="26"/>
      <c r="J4" s="26"/>
      <c r="M4" s="10"/>
      <c r="N4" s="10"/>
      <c r="O4" s="10"/>
    </row>
    <row r="5" spans="2:14" ht="21.75" customHeight="1">
      <c r="B5" s="231" t="s">
        <v>32</v>
      </c>
      <c r="C5" s="71">
        <v>9359095</v>
      </c>
      <c r="D5" s="71">
        <v>68431593</v>
      </c>
      <c r="E5" s="71">
        <v>26995730</v>
      </c>
      <c r="F5" s="71">
        <v>4072276</v>
      </c>
      <c r="G5" s="71">
        <f aca="true" t="shared" si="0" ref="G5:G16">C5+D5+E5+F5</f>
        <v>108858694</v>
      </c>
      <c r="H5" s="71">
        <v>11587866</v>
      </c>
      <c r="I5" s="26"/>
      <c r="J5" s="26"/>
      <c r="N5" s="10"/>
    </row>
    <row r="6" spans="2:14" ht="21.75" customHeight="1">
      <c r="B6" s="232" t="s">
        <v>33</v>
      </c>
      <c r="C6" s="70">
        <v>18935547</v>
      </c>
      <c r="D6" s="70">
        <v>72651054</v>
      </c>
      <c r="E6" s="70">
        <v>23271597</v>
      </c>
      <c r="F6" s="70">
        <v>3565046</v>
      </c>
      <c r="G6" s="70">
        <f t="shared" si="0"/>
        <v>118423244</v>
      </c>
      <c r="H6" s="70">
        <v>51968635</v>
      </c>
      <c r="I6" s="26"/>
      <c r="J6" s="26"/>
      <c r="N6" s="10"/>
    </row>
    <row r="7" spans="2:14" ht="21.75" customHeight="1">
      <c r="B7" s="231" t="s">
        <v>327</v>
      </c>
      <c r="C7" s="71">
        <v>29285878</v>
      </c>
      <c r="D7" s="71">
        <v>149664544</v>
      </c>
      <c r="E7" s="71">
        <v>22404139</v>
      </c>
      <c r="F7" s="71">
        <v>4142496</v>
      </c>
      <c r="G7" s="71">
        <f t="shared" si="0"/>
        <v>205497057</v>
      </c>
      <c r="H7" s="71">
        <v>23275773</v>
      </c>
      <c r="I7" s="26"/>
      <c r="J7" s="26"/>
      <c r="N7" s="10"/>
    </row>
    <row r="8" spans="2:14" ht="21.75" customHeight="1">
      <c r="B8" s="232" t="s">
        <v>34</v>
      </c>
      <c r="C8" s="70">
        <v>22240240</v>
      </c>
      <c r="D8" s="70">
        <v>71613412</v>
      </c>
      <c r="E8" s="70">
        <v>48085650</v>
      </c>
      <c r="F8" s="70">
        <v>3942666</v>
      </c>
      <c r="G8" s="70">
        <f t="shared" si="0"/>
        <v>145881968</v>
      </c>
      <c r="H8" s="70">
        <v>11699052</v>
      </c>
      <c r="I8" s="26"/>
      <c r="J8" s="26"/>
      <c r="N8" s="10"/>
    </row>
    <row r="9" spans="2:14" ht="21.75" customHeight="1">
      <c r="B9" s="231" t="s">
        <v>35</v>
      </c>
      <c r="C9" s="71">
        <v>7780989</v>
      </c>
      <c r="D9" s="71">
        <v>51978399</v>
      </c>
      <c r="E9" s="71">
        <v>24176058</v>
      </c>
      <c r="F9" s="71">
        <v>3975021</v>
      </c>
      <c r="G9" s="71">
        <f t="shared" si="0"/>
        <v>87910467</v>
      </c>
      <c r="H9" s="71">
        <v>108236396</v>
      </c>
      <c r="I9" s="26"/>
      <c r="J9" s="26"/>
      <c r="N9" s="10"/>
    </row>
    <row r="10" spans="2:14" ht="21.75" customHeight="1">
      <c r="B10" s="232" t="s">
        <v>36</v>
      </c>
      <c r="C10" s="70">
        <v>21783520</v>
      </c>
      <c r="D10" s="70">
        <v>89423622</v>
      </c>
      <c r="E10" s="70">
        <v>25498161</v>
      </c>
      <c r="F10" s="70">
        <v>4032676</v>
      </c>
      <c r="G10" s="70">
        <f t="shared" si="0"/>
        <v>140737979</v>
      </c>
      <c r="H10" s="70">
        <v>15732055</v>
      </c>
      <c r="I10" s="26"/>
      <c r="J10" s="26"/>
      <c r="L10" s="26"/>
      <c r="N10" s="10"/>
    </row>
    <row r="11" spans="2:14" ht="21.75" customHeight="1">
      <c r="B11" s="231" t="s">
        <v>37</v>
      </c>
      <c r="C11" s="71">
        <v>6156725</v>
      </c>
      <c r="D11" s="71">
        <v>24310725</v>
      </c>
      <c r="E11" s="71">
        <v>8544531</v>
      </c>
      <c r="F11" s="71">
        <v>3690046</v>
      </c>
      <c r="G11" s="71">
        <f t="shared" si="0"/>
        <v>42702027</v>
      </c>
      <c r="H11" s="71">
        <v>2734777</v>
      </c>
      <c r="I11" s="26"/>
      <c r="J11" s="26"/>
      <c r="N11" s="10"/>
    </row>
    <row r="12" spans="2:14" ht="21.75" customHeight="1">
      <c r="B12" s="232" t="s">
        <v>95</v>
      </c>
      <c r="C12" s="70">
        <v>7381092</v>
      </c>
      <c r="D12" s="70">
        <v>17728571</v>
      </c>
      <c r="E12" s="70">
        <v>4174364</v>
      </c>
      <c r="F12" s="70">
        <v>3622396</v>
      </c>
      <c r="G12" s="70">
        <f t="shared" si="0"/>
        <v>32906423</v>
      </c>
      <c r="H12" s="70">
        <v>8295009</v>
      </c>
      <c r="I12" s="26"/>
      <c r="J12" s="26"/>
      <c r="N12" s="10"/>
    </row>
    <row r="13" spans="2:14" ht="21.75" customHeight="1">
      <c r="B13" s="231" t="s">
        <v>94</v>
      </c>
      <c r="C13" s="71">
        <v>17421350</v>
      </c>
      <c r="D13" s="71">
        <v>63537200</v>
      </c>
      <c r="E13" s="71">
        <v>17764706</v>
      </c>
      <c r="F13" s="71">
        <v>3682176</v>
      </c>
      <c r="G13" s="71">
        <f t="shared" si="0"/>
        <v>102405432</v>
      </c>
      <c r="H13" s="71">
        <v>8835852</v>
      </c>
      <c r="I13" s="26"/>
      <c r="J13" s="26"/>
      <c r="K13" s="228"/>
      <c r="N13" s="10"/>
    </row>
    <row r="14" spans="2:14" ht="21.75" customHeight="1">
      <c r="B14" s="242" t="s">
        <v>404</v>
      </c>
      <c r="C14" s="70">
        <v>5778400</v>
      </c>
      <c r="D14" s="70">
        <v>38764836</v>
      </c>
      <c r="E14" s="70">
        <v>9801500</v>
      </c>
      <c r="F14" s="70">
        <v>310112</v>
      </c>
      <c r="G14" s="70">
        <f t="shared" si="0"/>
        <v>54654848</v>
      </c>
      <c r="H14" s="70">
        <v>9512411</v>
      </c>
      <c r="I14" s="26"/>
      <c r="J14" s="26"/>
      <c r="N14" s="10"/>
    </row>
    <row r="15" spans="2:14" ht="21.75" customHeight="1">
      <c r="B15" s="241" t="s">
        <v>38</v>
      </c>
      <c r="C15" s="71">
        <v>2536584</v>
      </c>
      <c r="D15" s="71">
        <v>13356547</v>
      </c>
      <c r="E15" s="71">
        <v>1739320</v>
      </c>
      <c r="F15" s="71">
        <v>3622181</v>
      </c>
      <c r="G15" s="71">
        <f t="shared" si="0"/>
        <v>21254632</v>
      </c>
      <c r="H15" s="71">
        <v>1393778</v>
      </c>
      <c r="I15" s="26"/>
      <c r="J15" s="26"/>
      <c r="N15" s="10"/>
    </row>
    <row r="16" spans="2:14" ht="21.75" customHeight="1" thickBot="1">
      <c r="B16" s="242" t="s">
        <v>39</v>
      </c>
      <c r="C16" s="70">
        <v>40972081</v>
      </c>
      <c r="D16" s="70">
        <v>153558896</v>
      </c>
      <c r="E16" s="70">
        <v>58743208</v>
      </c>
      <c r="F16" s="70">
        <v>3955606</v>
      </c>
      <c r="G16" s="70">
        <f t="shared" si="0"/>
        <v>257229791</v>
      </c>
      <c r="H16" s="70">
        <v>76829862</v>
      </c>
      <c r="I16" s="26"/>
      <c r="J16" s="26"/>
      <c r="N16" s="10"/>
    </row>
    <row r="17" spans="2:14" ht="21.75" customHeight="1" thickBot="1">
      <c r="B17" s="106" t="s">
        <v>2</v>
      </c>
      <c r="C17" s="72">
        <f aca="true" t="shared" si="1" ref="C17:H17">SUM(C4:C16)</f>
        <v>193853016</v>
      </c>
      <c r="D17" s="72">
        <f t="shared" si="1"/>
        <v>865751485</v>
      </c>
      <c r="E17" s="72">
        <f t="shared" si="1"/>
        <v>291289260</v>
      </c>
      <c r="F17" s="72">
        <f t="shared" si="1"/>
        <v>46765464</v>
      </c>
      <c r="G17" s="72">
        <f t="shared" si="1"/>
        <v>1397659225</v>
      </c>
      <c r="H17" s="72">
        <f t="shared" si="1"/>
        <v>331141852</v>
      </c>
      <c r="I17" s="26"/>
      <c r="J17" s="26"/>
      <c r="N17" s="10"/>
    </row>
    <row r="18" spans="2:10" ht="30" customHeight="1" thickBot="1" thickTop="1">
      <c r="B18" s="124" t="s">
        <v>92</v>
      </c>
      <c r="C18" s="243">
        <f>C17/G17*100</f>
        <v>13.869834114964611</v>
      </c>
      <c r="D18" s="243">
        <f>D17/G17*100</f>
        <v>61.942959307552236</v>
      </c>
      <c r="E18" s="243">
        <f>E17/G17*100</f>
        <v>20.84122186507945</v>
      </c>
      <c r="F18" s="243">
        <f>F17/G17*100</f>
        <v>3.3459847124036974</v>
      </c>
      <c r="G18" s="50"/>
      <c r="H18" s="49"/>
      <c r="I18" s="48"/>
      <c r="J18" s="48"/>
    </row>
    <row r="19" ht="15">
      <c r="J19" s="10"/>
    </row>
    <row r="20" spans="2:10" ht="15">
      <c r="B20" s="341"/>
      <c r="C20" s="341"/>
      <c r="D20" s="341"/>
      <c r="E20" s="341"/>
      <c r="F20" s="341"/>
      <c r="G20" s="341"/>
      <c r="H20" s="25"/>
      <c r="I20" s="25"/>
      <c r="J20" s="25"/>
    </row>
    <row r="25" spans="2:10" ht="16.5" customHeight="1">
      <c r="B25" s="41"/>
      <c r="C25" s="41"/>
      <c r="D25" s="41"/>
      <c r="E25" s="41"/>
      <c r="F25" s="41"/>
      <c r="G25" s="41"/>
      <c r="H25" s="41"/>
      <c r="I25" s="41"/>
      <c r="J25" s="41"/>
    </row>
    <row r="26" spans="2:10" ht="0.75" customHeight="1">
      <c r="B26" s="42"/>
      <c r="C26" s="42"/>
      <c r="D26" s="42"/>
      <c r="E26" s="42"/>
      <c r="F26" s="42"/>
      <c r="G26" s="42"/>
      <c r="H26" s="42"/>
      <c r="I26" s="42"/>
      <c r="J26" s="42"/>
    </row>
    <row r="27" spans="2:10" ht="11.25" customHeight="1" hidden="1">
      <c r="B27" s="42"/>
      <c r="C27" s="42"/>
      <c r="D27" s="42"/>
      <c r="E27" s="42"/>
      <c r="F27" s="42"/>
      <c r="G27" s="42"/>
      <c r="H27" s="42"/>
      <c r="I27" s="42"/>
      <c r="J27" s="42"/>
    </row>
    <row r="28" spans="2:10" ht="13.5" customHeight="1" hidden="1">
      <c r="B28" s="42"/>
      <c r="C28" s="42"/>
      <c r="D28" s="42"/>
      <c r="E28" s="42"/>
      <c r="F28" s="42"/>
      <c r="G28" s="42"/>
      <c r="H28" s="42"/>
      <c r="I28" s="42"/>
      <c r="J28" s="42"/>
    </row>
    <row r="29" spans="2:10" ht="39" customHeight="1">
      <c r="B29" s="363"/>
      <c r="C29" s="363"/>
      <c r="D29" s="363"/>
      <c r="E29" s="363"/>
      <c r="F29" s="363"/>
      <c r="G29" s="363"/>
      <c r="H29" s="363"/>
      <c r="I29" s="363"/>
      <c r="J29" s="363"/>
    </row>
    <row r="30" spans="2:10" ht="33" customHeight="1">
      <c r="B30" s="364"/>
      <c r="C30" s="364"/>
      <c r="D30" s="38"/>
      <c r="E30" s="38"/>
      <c r="F30" s="38"/>
      <c r="G30" s="38"/>
      <c r="H30" s="38"/>
      <c r="I30" s="362"/>
      <c r="J30" s="362"/>
    </row>
    <row r="31" spans="2:10" ht="48" customHeight="1">
      <c r="B31" s="43"/>
      <c r="C31" s="44"/>
      <c r="D31" s="44"/>
      <c r="E31" s="44"/>
      <c r="F31" s="45"/>
      <c r="G31" s="45"/>
      <c r="H31" s="44"/>
      <c r="I31" s="44"/>
      <c r="J31" s="45"/>
    </row>
    <row r="32" spans="2:11" ht="19.5" customHeight="1">
      <c r="B32" s="27"/>
      <c r="C32" s="40"/>
      <c r="F32" s="10"/>
      <c r="K32" s="10"/>
    </row>
    <row r="33" spans="2:11" ht="19.5" customHeight="1">
      <c r="B33" s="27"/>
      <c r="C33" s="40"/>
      <c r="F33" s="10"/>
      <c r="K33" s="10"/>
    </row>
    <row r="34" spans="2:11" ht="19.5" customHeight="1">
      <c r="B34" s="27"/>
      <c r="C34" s="40"/>
      <c r="F34" s="10"/>
      <c r="K34" s="10"/>
    </row>
    <row r="35" spans="2:11" ht="19.5" customHeight="1">
      <c r="B35" s="27"/>
      <c r="C35" s="40"/>
      <c r="F35" s="10"/>
      <c r="K35" s="10"/>
    </row>
    <row r="36" spans="2:11" ht="19.5" customHeight="1">
      <c r="B36" s="27"/>
      <c r="C36" s="40"/>
      <c r="F36" s="10"/>
      <c r="K36" s="10"/>
    </row>
    <row r="37" spans="2:11" ht="19.5" customHeight="1">
      <c r="B37" s="27"/>
      <c r="C37" s="40"/>
      <c r="F37" s="10"/>
      <c r="K37" s="10"/>
    </row>
    <row r="38" spans="2:11" ht="19.5" customHeight="1">
      <c r="B38" s="27"/>
      <c r="C38" s="40"/>
      <c r="F38" s="10"/>
      <c r="K38" s="10"/>
    </row>
    <row r="39" spans="2:11" ht="19.5" customHeight="1">
      <c r="B39" s="27"/>
      <c r="C39" s="40"/>
      <c r="F39" s="10"/>
      <c r="K39" s="10"/>
    </row>
    <row r="40" spans="2:11" ht="19.5" customHeight="1">
      <c r="B40" s="27"/>
      <c r="C40" s="40"/>
      <c r="F40" s="10"/>
      <c r="K40" s="10"/>
    </row>
    <row r="41" spans="2:11" ht="19.5" customHeight="1">
      <c r="B41" s="27"/>
      <c r="C41" s="40"/>
      <c r="F41" s="10"/>
      <c r="K41" s="10"/>
    </row>
    <row r="42" spans="2:11" ht="19.5" customHeight="1">
      <c r="B42" s="27"/>
      <c r="C42" s="40"/>
      <c r="F42" s="10"/>
      <c r="K42" s="10"/>
    </row>
    <row r="43" spans="2:11" ht="19.5" customHeight="1">
      <c r="B43" s="27"/>
      <c r="C43" s="40"/>
      <c r="F43" s="10"/>
      <c r="K43" s="10"/>
    </row>
    <row r="44" spans="2:11" ht="19.5" customHeight="1">
      <c r="B44" s="27"/>
      <c r="C44" s="40"/>
      <c r="K44" s="10"/>
    </row>
    <row r="45" spans="2:11" ht="19.5" customHeight="1">
      <c r="B45" s="27"/>
      <c r="C45" s="27"/>
      <c r="K45" s="10"/>
    </row>
    <row r="46" spans="2:3" ht="25.5" customHeight="1">
      <c r="B46" s="27"/>
      <c r="C46" s="27"/>
    </row>
    <row r="47" spans="2:3" ht="15">
      <c r="B47" s="41"/>
      <c r="C47" s="41"/>
    </row>
    <row r="48" spans="2:3" ht="15">
      <c r="B48" s="46"/>
      <c r="C48" s="46"/>
    </row>
    <row r="49" spans="2:3" ht="15">
      <c r="B49" s="41"/>
      <c r="C49" s="41"/>
    </row>
    <row r="64" ht="15">
      <c r="E64" s="8"/>
    </row>
  </sheetData>
  <sheetProtection/>
  <mergeCells count="7">
    <mergeCell ref="B1:H1"/>
    <mergeCell ref="B20:G20"/>
    <mergeCell ref="B2:C2"/>
    <mergeCell ref="I2:J2"/>
    <mergeCell ref="B29:J29"/>
    <mergeCell ref="B30:C30"/>
    <mergeCell ref="I30:J30"/>
  </mergeCells>
  <printOptions/>
  <pageMargins left="1" right="1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J20"/>
  <sheetViews>
    <sheetView rightToLeft="1" zoomScalePageLayoutView="0" workbookViewId="0" topLeftCell="A1">
      <selection activeCell="I15" sqref="I15"/>
    </sheetView>
  </sheetViews>
  <sheetFormatPr defaultColWidth="9.140625" defaultRowHeight="15"/>
  <cols>
    <col min="1" max="1" width="8.421875" style="0" customWidth="1"/>
    <col min="2" max="2" width="11.421875" style="0" customWidth="1"/>
    <col min="3" max="4" width="12.28125" style="0" customWidth="1"/>
    <col min="5" max="5" width="13.140625" style="0" customWidth="1"/>
    <col min="6" max="6" width="11.57421875" style="0" customWidth="1"/>
    <col min="7" max="7" width="9.57421875" style="0" customWidth="1"/>
    <col min="8" max="8" width="10.00390625" style="0" customWidth="1"/>
    <col min="9" max="9" width="11.421875" style="0" customWidth="1"/>
    <col min="10" max="10" width="11.00390625" style="0" customWidth="1"/>
  </cols>
  <sheetData>
    <row r="2" spans="1:10" ht="29.25" customHeight="1">
      <c r="A2" s="276" t="s">
        <v>448</v>
      </c>
      <c r="B2" s="276"/>
      <c r="C2" s="276"/>
      <c r="D2" s="276"/>
      <c r="E2" s="276"/>
      <c r="F2" s="276"/>
      <c r="G2" s="276"/>
      <c r="H2" s="276"/>
      <c r="I2" s="276"/>
      <c r="J2" s="276"/>
    </row>
    <row r="3" spans="1:10" ht="24" customHeight="1">
      <c r="A3" s="278" t="s">
        <v>429</v>
      </c>
      <c r="B3" s="278"/>
      <c r="C3" s="287" t="s">
        <v>122</v>
      </c>
      <c r="D3" s="287"/>
      <c r="E3" s="287"/>
      <c r="F3" s="287"/>
      <c r="G3" s="287"/>
      <c r="H3" s="287"/>
      <c r="I3" s="277" t="s">
        <v>86</v>
      </c>
      <c r="J3" s="277"/>
    </row>
    <row r="4" spans="1:10" ht="48.75" customHeight="1" thickBot="1">
      <c r="A4" s="97" t="s">
        <v>8</v>
      </c>
      <c r="B4" s="97" t="s">
        <v>123</v>
      </c>
      <c r="C4" s="97" t="s">
        <v>124</v>
      </c>
      <c r="D4" s="97" t="s">
        <v>125</v>
      </c>
      <c r="E4" s="97" t="s">
        <v>126</v>
      </c>
      <c r="F4" s="97" t="s">
        <v>127</v>
      </c>
      <c r="G4" s="97" t="s">
        <v>128</v>
      </c>
      <c r="H4" s="114" t="s">
        <v>129</v>
      </c>
      <c r="I4" s="114" t="s">
        <v>130</v>
      </c>
      <c r="J4" s="114" t="s">
        <v>2</v>
      </c>
    </row>
    <row r="5" spans="1:10" ht="24.75" customHeight="1" thickTop="1">
      <c r="A5" s="232" t="s">
        <v>326</v>
      </c>
      <c r="B5" s="61">
        <v>614450</v>
      </c>
      <c r="C5" s="61">
        <v>5391590</v>
      </c>
      <c r="D5" s="61">
        <v>712090</v>
      </c>
      <c r="E5" s="61">
        <v>455545</v>
      </c>
      <c r="F5" s="61">
        <v>1500</v>
      </c>
      <c r="G5" s="61">
        <v>187800</v>
      </c>
      <c r="H5" s="61">
        <v>23060</v>
      </c>
      <c r="I5" s="61">
        <v>187528</v>
      </c>
      <c r="J5" s="13">
        <f>B5+C5+D5+E5+F5+G5+H5+I5</f>
        <v>7573563</v>
      </c>
    </row>
    <row r="6" spans="1:10" ht="24.75" customHeight="1">
      <c r="A6" s="231" t="s">
        <v>32</v>
      </c>
      <c r="B6" s="62">
        <v>310650</v>
      </c>
      <c r="C6" s="62">
        <v>1763835</v>
      </c>
      <c r="D6" s="62">
        <v>466450</v>
      </c>
      <c r="E6" s="62">
        <v>7728360</v>
      </c>
      <c r="F6" s="62">
        <v>6800</v>
      </c>
      <c r="G6" s="62">
        <v>155650</v>
      </c>
      <c r="H6" s="62">
        <v>151050</v>
      </c>
      <c r="I6" s="62">
        <v>248050</v>
      </c>
      <c r="J6" s="62">
        <f aca="true" t="shared" si="0" ref="J6:J17">B6+C6+D6+E6+F6+G6+H6+I6</f>
        <v>10830845</v>
      </c>
    </row>
    <row r="7" spans="1:10" ht="21" customHeight="1">
      <c r="A7" s="232" t="s">
        <v>33</v>
      </c>
      <c r="B7" s="61">
        <v>319950</v>
      </c>
      <c r="C7" s="61">
        <v>4497800</v>
      </c>
      <c r="D7" s="61">
        <v>1260440</v>
      </c>
      <c r="E7" s="61">
        <v>158700</v>
      </c>
      <c r="F7" s="61">
        <v>0</v>
      </c>
      <c r="G7" s="61">
        <v>117700</v>
      </c>
      <c r="H7" s="61">
        <v>56961</v>
      </c>
      <c r="I7" s="61">
        <v>528646</v>
      </c>
      <c r="J7" s="13">
        <f t="shared" si="0"/>
        <v>6940197</v>
      </c>
    </row>
    <row r="8" spans="1:10" ht="24.75" customHeight="1">
      <c r="A8" s="231" t="s">
        <v>327</v>
      </c>
      <c r="B8" s="62">
        <v>514740</v>
      </c>
      <c r="C8" s="62">
        <v>2139225</v>
      </c>
      <c r="D8" s="62">
        <v>1032470</v>
      </c>
      <c r="E8" s="62">
        <v>726850</v>
      </c>
      <c r="F8" s="62">
        <v>5990</v>
      </c>
      <c r="G8" s="62">
        <v>11450</v>
      </c>
      <c r="H8" s="62">
        <v>1950</v>
      </c>
      <c r="I8" s="62">
        <v>557250</v>
      </c>
      <c r="J8" s="62">
        <f t="shared" si="0"/>
        <v>4989925</v>
      </c>
    </row>
    <row r="9" spans="1:10" ht="24.75" customHeight="1">
      <c r="A9" s="232" t="s">
        <v>34</v>
      </c>
      <c r="B9" s="61">
        <v>951350</v>
      </c>
      <c r="C9" s="61">
        <v>17949000</v>
      </c>
      <c r="D9" s="61">
        <v>1000500</v>
      </c>
      <c r="E9" s="61">
        <v>681250</v>
      </c>
      <c r="F9" s="61">
        <v>5000</v>
      </c>
      <c r="G9" s="61">
        <v>33000</v>
      </c>
      <c r="H9" s="61">
        <v>10000</v>
      </c>
      <c r="I9" s="61">
        <v>774700</v>
      </c>
      <c r="J9" s="13">
        <f t="shared" si="0"/>
        <v>21404800</v>
      </c>
    </row>
    <row r="10" spans="1:10" ht="24.75" customHeight="1">
      <c r="A10" s="231" t="s">
        <v>35</v>
      </c>
      <c r="B10" s="62">
        <v>888950</v>
      </c>
      <c r="C10" s="62">
        <v>2113700</v>
      </c>
      <c r="D10" s="62">
        <v>2012749</v>
      </c>
      <c r="E10" s="62">
        <v>577750</v>
      </c>
      <c r="F10" s="62">
        <v>449150</v>
      </c>
      <c r="G10" s="62">
        <v>1002446</v>
      </c>
      <c r="H10" s="62">
        <v>107023</v>
      </c>
      <c r="I10" s="62">
        <v>973829</v>
      </c>
      <c r="J10" s="62">
        <f t="shared" si="0"/>
        <v>8125597</v>
      </c>
    </row>
    <row r="11" spans="1:10" ht="24.75" customHeight="1">
      <c r="A11" s="232" t="s">
        <v>36</v>
      </c>
      <c r="B11" s="61">
        <v>1638300</v>
      </c>
      <c r="C11" s="61">
        <v>4371900</v>
      </c>
      <c r="D11" s="61">
        <v>2729550</v>
      </c>
      <c r="E11" s="61">
        <v>553120</v>
      </c>
      <c r="F11" s="61">
        <v>59000</v>
      </c>
      <c r="G11" s="61">
        <v>0</v>
      </c>
      <c r="H11" s="61">
        <v>16800</v>
      </c>
      <c r="I11" s="61">
        <v>986950</v>
      </c>
      <c r="J11" s="13">
        <f t="shared" si="0"/>
        <v>10355620</v>
      </c>
    </row>
    <row r="12" spans="1:10" ht="24.75" customHeight="1">
      <c r="A12" s="231" t="s">
        <v>37</v>
      </c>
      <c r="B12" s="62">
        <v>219350</v>
      </c>
      <c r="C12" s="62">
        <v>1755273</v>
      </c>
      <c r="D12" s="62">
        <v>605030</v>
      </c>
      <c r="E12" s="62">
        <v>207250</v>
      </c>
      <c r="F12" s="62">
        <v>14000</v>
      </c>
      <c r="G12" s="62">
        <v>98500</v>
      </c>
      <c r="H12" s="62">
        <v>8900</v>
      </c>
      <c r="I12" s="62">
        <v>116000</v>
      </c>
      <c r="J12" s="62">
        <f t="shared" si="0"/>
        <v>3024303</v>
      </c>
    </row>
    <row r="13" spans="1:10" ht="24.75" customHeight="1">
      <c r="A13" s="232" t="s">
        <v>95</v>
      </c>
      <c r="B13" s="61">
        <v>121375</v>
      </c>
      <c r="C13" s="61">
        <v>479600</v>
      </c>
      <c r="D13" s="61">
        <v>354075</v>
      </c>
      <c r="E13" s="61">
        <v>142150</v>
      </c>
      <c r="F13" s="61">
        <v>15000</v>
      </c>
      <c r="G13" s="61">
        <v>86250</v>
      </c>
      <c r="H13" s="61">
        <v>0</v>
      </c>
      <c r="I13" s="61">
        <v>29800</v>
      </c>
      <c r="J13" s="13">
        <f t="shared" si="0"/>
        <v>1228250</v>
      </c>
    </row>
    <row r="14" spans="1:10" ht="24.75" customHeight="1">
      <c r="A14" s="231" t="s">
        <v>94</v>
      </c>
      <c r="B14" s="62">
        <v>1048500</v>
      </c>
      <c r="C14" s="62">
        <v>2972500</v>
      </c>
      <c r="D14" s="62">
        <v>1330300</v>
      </c>
      <c r="E14" s="62">
        <v>329500</v>
      </c>
      <c r="F14" s="62">
        <v>2550</v>
      </c>
      <c r="G14" s="62">
        <v>213200</v>
      </c>
      <c r="H14" s="62">
        <v>92600</v>
      </c>
      <c r="I14" s="62">
        <v>197950</v>
      </c>
      <c r="J14" s="62">
        <f t="shared" si="0"/>
        <v>6187100</v>
      </c>
    </row>
    <row r="15" spans="1:10" ht="24.75" customHeight="1">
      <c r="A15" s="232" t="s">
        <v>404</v>
      </c>
      <c r="B15" s="61">
        <v>227500</v>
      </c>
      <c r="C15" s="61">
        <v>2955000</v>
      </c>
      <c r="D15" s="61">
        <v>396000</v>
      </c>
      <c r="E15" s="61">
        <v>140600</v>
      </c>
      <c r="F15" s="61">
        <v>2500</v>
      </c>
      <c r="G15" s="61">
        <v>4000</v>
      </c>
      <c r="H15" s="61">
        <v>0</v>
      </c>
      <c r="I15" s="61">
        <v>12000</v>
      </c>
      <c r="J15" s="13">
        <f t="shared" si="0"/>
        <v>3737600</v>
      </c>
    </row>
    <row r="16" spans="1:10" ht="24.75" customHeight="1">
      <c r="A16" s="231" t="s">
        <v>38</v>
      </c>
      <c r="B16" s="62">
        <v>63500</v>
      </c>
      <c r="C16" s="62">
        <v>71500</v>
      </c>
      <c r="D16" s="62">
        <v>4500</v>
      </c>
      <c r="E16" s="62">
        <v>51500</v>
      </c>
      <c r="F16" s="62">
        <v>0</v>
      </c>
      <c r="G16" s="62">
        <v>0</v>
      </c>
      <c r="H16" s="62">
        <v>13000</v>
      </c>
      <c r="I16" s="62">
        <v>90000</v>
      </c>
      <c r="J16" s="62">
        <f t="shared" si="0"/>
        <v>294000</v>
      </c>
    </row>
    <row r="17" spans="1:10" ht="24.75" customHeight="1" thickBot="1">
      <c r="A17" s="232" t="s">
        <v>39</v>
      </c>
      <c r="B17" s="61">
        <v>2689900</v>
      </c>
      <c r="C17" s="61">
        <v>13446050</v>
      </c>
      <c r="D17" s="61">
        <v>2144725</v>
      </c>
      <c r="E17" s="61">
        <v>710100</v>
      </c>
      <c r="F17" s="61">
        <v>122250</v>
      </c>
      <c r="G17" s="61">
        <v>2147000</v>
      </c>
      <c r="H17" s="61">
        <v>19000</v>
      </c>
      <c r="I17" s="61">
        <v>254100</v>
      </c>
      <c r="J17" s="13">
        <f t="shared" si="0"/>
        <v>21533125</v>
      </c>
    </row>
    <row r="18" spans="1:10" ht="24.75" customHeight="1" thickBot="1">
      <c r="A18" s="226" t="s">
        <v>2</v>
      </c>
      <c r="B18" s="22">
        <f>SUM(B5:B17)</f>
        <v>9608515</v>
      </c>
      <c r="C18" s="22">
        <f aca="true" t="shared" si="1" ref="C18:J18">SUM(C5:C17)</f>
        <v>59906973</v>
      </c>
      <c r="D18" s="22">
        <f t="shared" si="1"/>
        <v>14048879</v>
      </c>
      <c r="E18" s="22">
        <f t="shared" si="1"/>
        <v>12462675</v>
      </c>
      <c r="F18" s="22">
        <f t="shared" si="1"/>
        <v>683740</v>
      </c>
      <c r="G18" s="22">
        <f t="shared" si="1"/>
        <v>4056996</v>
      </c>
      <c r="H18" s="22">
        <f t="shared" si="1"/>
        <v>500344</v>
      </c>
      <c r="I18" s="22">
        <f t="shared" si="1"/>
        <v>4956803</v>
      </c>
      <c r="J18" s="22">
        <f t="shared" si="1"/>
        <v>106224925</v>
      </c>
    </row>
    <row r="19" ht="15.75" thickTop="1"/>
    <row r="20" spans="1:6" ht="15">
      <c r="A20" s="25"/>
      <c r="B20" s="25"/>
      <c r="C20" s="25"/>
      <c r="D20" s="25"/>
      <c r="E20" s="25"/>
      <c r="F20" s="25"/>
    </row>
  </sheetData>
  <sheetProtection/>
  <mergeCells count="4">
    <mergeCell ref="A2:J2"/>
    <mergeCell ref="A3:B3"/>
    <mergeCell ref="C3:H3"/>
    <mergeCell ref="I3:J3"/>
  </mergeCells>
  <printOptions/>
  <pageMargins left="1" right="1" top="1" bottom="1" header="0.5" footer="0.5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G18"/>
  <sheetViews>
    <sheetView rightToLeft="1" zoomScalePageLayoutView="0" workbookViewId="0" topLeftCell="A1">
      <selection activeCell="G5" sqref="G5:G17"/>
    </sheetView>
  </sheetViews>
  <sheetFormatPr defaultColWidth="9.140625" defaultRowHeight="15"/>
  <cols>
    <col min="1" max="1" width="7.28125" style="0" customWidth="1"/>
    <col min="2" max="2" width="15.421875" style="0" customWidth="1"/>
    <col min="3" max="3" width="18.421875" style="0" customWidth="1"/>
    <col min="4" max="4" width="17.28125" style="0" customWidth="1"/>
    <col min="5" max="5" width="18.421875" style="0" customWidth="1"/>
    <col min="6" max="6" width="16.421875" style="0" customWidth="1"/>
    <col min="7" max="7" width="17.421875" style="0" customWidth="1"/>
  </cols>
  <sheetData>
    <row r="2" spans="2:7" ht="30" customHeight="1">
      <c r="B2" s="276" t="s">
        <v>449</v>
      </c>
      <c r="C2" s="276"/>
      <c r="D2" s="276"/>
      <c r="E2" s="276"/>
      <c r="F2" s="276"/>
      <c r="G2" s="276"/>
    </row>
    <row r="3" spans="2:7" ht="24" customHeight="1">
      <c r="B3" s="278" t="s">
        <v>430</v>
      </c>
      <c r="C3" s="278"/>
      <c r="D3" s="287" t="s">
        <v>131</v>
      </c>
      <c r="E3" s="287"/>
      <c r="F3" s="92"/>
      <c r="G3" s="113" t="s">
        <v>86</v>
      </c>
    </row>
    <row r="4" spans="2:7" ht="30.75" customHeight="1" thickBot="1">
      <c r="B4" s="97" t="s">
        <v>8</v>
      </c>
      <c r="C4" s="97" t="s">
        <v>132</v>
      </c>
      <c r="D4" s="97" t="s">
        <v>133</v>
      </c>
      <c r="E4" s="97" t="s">
        <v>134</v>
      </c>
      <c r="F4" s="97" t="s">
        <v>252</v>
      </c>
      <c r="G4" s="97" t="s">
        <v>220</v>
      </c>
    </row>
    <row r="5" spans="2:7" ht="24.75" customHeight="1" thickTop="1">
      <c r="B5" s="233" t="s">
        <v>326</v>
      </c>
      <c r="C5" s="12">
        <v>978820</v>
      </c>
      <c r="D5" s="12">
        <v>518395</v>
      </c>
      <c r="E5" s="12">
        <v>32000</v>
      </c>
      <c r="F5" s="12">
        <v>34670</v>
      </c>
      <c r="G5" s="12">
        <f>C5+D5+E5+F5</f>
        <v>1563885</v>
      </c>
    </row>
    <row r="6" spans="2:7" ht="24.75" customHeight="1">
      <c r="B6" s="94" t="s">
        <v>32</v>
      </c>
      <c r="C6" s="61">
        <v>387600</v>
      </c>
      <c r="D6" s="61">
        <v>69300</v>
      </c>
      <c r="E6" s="61">
        <v>60550</v>
      </c>
      <c r="F6" s="61">
        <v>56750</v>
      </c>
      <c r="G6" s="61">
        <f aca="true" t="shared" si="0" ref="G6:G17">C6+D6+E6+F6</f>
        <v>574200</v>
      </c>
    </row>
    <row r="7" spans="2:7" ht="24.75" customHeight="1">
      <c r="B7" s="95" t="s">
        <v>33</v>
      </c>
      <c r="C7" s="62">
        <v>585850</v>
      </c>
      <c r="D7" s="62">
        <v>40100</v>
      </c>
      <c r="E7" s="62">
        <v>30000</v>
      </c>
      <c r="F7" s="62">
        <v>17750</v>
      </c>
      <c r="G7" s="12">
        <f t="shared" si="0"/>
        <v>673700</v>
      </c>
    </row>
    <row r="8" spans="2:7" ht="24.75" customHeight="1">
      <c r="B8" s="94" t="s">
        <v>327</v>
      </c>
      <c r="C8" s="61">
        <v>983800</v>
      </c>
      <c r="D8" s="61">
        <v>846880</v>
      </c>
      <c r="E8" s="61">
        <v>171950</v>
      </c>
      <c r="F8" s="61">
        <v>60195</v>
      </c>
      <c r="G8" s="61">
        <f t="shared" si="0"/>
        <v>2062825</v>
      </c>
    </row>
    <row r="9" spans="2:7" ht="24.75" customHeight="1">
      <c r="B9" s="95" t="s">
        <v>34</v>
      </c>
      <c r="C9" s="62">
        <v>197000</v>
      </c>
      <c r="D9" s="62">
        <v>10900</v>
      </c>
      <c r="E9" s="62">
        <v>81000</v>
      </c>
      <c r="F9" s="62">
        <v>145150</v>
      </c>
      <c r="G9" s="12">
        <f t="shared" si="0"/>
        <v>434050</v>
      </c>
    </row>
    <row r="10" spans="2:7" ht="24.75" customHeight="1">
      <c r="B10" s="94" t="s">
        <v>35</v>
      </c>
      <c r="C10" s="61">
        <v>1680203</v>
      </c>
      <c r="D10" s="61">
        <v>35384</v>
      </c>
      <c r="E10" s="61">
        <v>522000</v>
      </c>
      <c r="F10" s="61">
        <v>78494</v>
      </c>
      <c r="G10" s="61">
        <f t="shared" si="0"/>
        <v>2316081</v>
      </c>
    </row>
    <row r="11" spans="2:7" ht="24.75" customHeight="1">
      <c r="B11" s="95" t="s">
        <v>36</v>
      </c>
      <c r="C11" s="62">
        <v>1381020</v>
      </c>
      <c r="D11" s="62">
        <v>7600</v>
      </c>
      <c r="E11" s="62">
        <v>129550</v>
      </c>
      <c r="F11" s="62">
        <v>206625</v>
      </c>
      <c r="G11" s="12">
        <f t="shared" si="0"/>
        <v>1724795</v>
      </c>
    </row>
    <row r="12" spans="2:7" ht="24.75" customHeight="1">
      <c r="B12" s="94" t="s">
        <v>37</v>
      </c>
      <c r="C12" s="61">
        <v>244182</v>
      </c>
      <c r="D12" s="61">
        <v>30100</v>
      </c>
      <c r="E12" s="61">
        <v>40800</v>
      </c>
      <c r="F12" s="61">
        <v>44375</v>
      </c>
      <c r="G12" s="61">
        <f t="shared" si="0"/>
        <v>359457</v>
      </c>
    </row>
    <row r="13" spans="2:7" ht="24.75" customHeight="1">
      <c r="B13" s="95" t="s">
        <v>95</v>
      </c>
      <c r="C13" s="62">
        <v>170830</v>
      </c>
      <c r="D13" s="62">
        <v>27100</v>
      </c>
      <c r="E13" s="62">
        <v>67800</v>
      </c>
      <c r="F13" s="62">
        <v>17000</v>
      </c>
      <c r="G13" s="12">
        <f t="shared" si="0"/>
        <v>282730</v>
      </c>
    </row>
    <row r="14" spans="2:7" ht="24.75" customHeight="1">
      <c r="B14" s="94" t="s">
        <v>94</v>
      </c>
      <c r="C14" s="61">
        <v>1296600</v>
      </c>
      <c r="D14" s="61">
        <v>189100</v>
      </c>
      <c r="E14" s="61">
        <v>450500</v>
      </c>
      <c r="F14" s="61">
        <v>129050</v>
      </c>
      <c r="G14" s="61">
        <f t="shared" si="0"/>
        <v>2065250</v>
      </c>
    </row>
    <row r="15" spans="2:7" ht="24.75" customHeight="1">
      <c r="B15" s="95" t="s">
        <v>404</v>
      </c>
      <c r="C15" s="62">
        <v>322550</v>
      </c>
      <c r="D15" s="62">
        <v>34750</v>
      </c>
      <c r="E15" s="62">
        <v>33600</v>
      </c>
      <c r="F15" s="62">
        <v>13000</v>
      </c>
      <c r="G15" s="12">
        <f t="shared" si="0"/>
        <v>403900</v>
      </c>
    </row>
    <row r="16" spans="2:7" ht="24.75" customHeight="1">
      <c r="B16" s="232" t="s">
        <v>38</v>
      </c>
      <c r="C16" s="61">
        <v>143000</v>
      </c>
      <c r="D16" s="61">
        <v>45900</v>
      </c>
      <c r="E16" s="61">
        <v>15000</v>
      </c>
      <c r="F16" s="61">
        <v>29450</v>
      </c>
      <c r="G16" s="61">
        <f t="shared" si="0"/>
        <v>233350</v>
      </c>
    </row>
    <row r="17" spans="2:7" ht="24.75" customHeight="1">
      <c r="B17" s="184" t="s">
        <v>39</v>
      </c>
      <c r="C17" s="12">
        <v>1903900</v>
      </c>
      <c r="D17" s="12">
        <v>508400</v>
      </c>
      <c r="E17" s="12">
        <v>732450</v>
      </c>
      <c r="F17" s="12">
        <v>198000</v>
      </c>
      <c r="G17" s="12">
        <f t="shared" si="0"/>
        <v>3342750</v>
      </c>
    </row>
    <row r="18" spans="2:7" ht="24.75" customHeight="1" thickBot="1">
      <c r="B18" s="181" t="s">
        <v>2</v>
      </c>
      <c r="C18" s="176">
        <f>SUM(C5:C17)</f>
        <v>10275355</v>
      </c>
      <c r="D18" s="176">
        <f>SUM(D5:D17)</f>
        <v>2363909</v>
      </c>
      <c r="E18" s="176">
        <f>SUM(E5:E17)</f>
        <v>2367200</v>
      </c>
      <c r="F18" s="176">
        <f>SUM(F5:F17)</f>
        <v>1030509</v>
      </c>
      <c r="G18" s="176">
        <f>SUM(G5:G17)</f>
        <v>16036973</v>
      </c>
    </row>
    <row r="19" ht="15.75" thickTop="1"/>
  </sheetData>
  <sheetProtection/>
  <mergeCells count="3">
    <mergeCell ref="B2:G2"/>
    <mergeCell ref="B3:C3"/>
    <mergeCell ref="D3:E3"/>
  </mergeCells>
  <printOptions/>
  <pageMargins left="1" right="1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H27"/>
  <sheetViews>
    <sheetView rightToLeft="1" zoomScalePageLayoutView="0" workbookViewId="0" topLeftCell="A1">
      <selection activeCell="F5" sqref="F5:F17"/>
    </sheetView>
  </sheetViews>
  <sheetFormatPr defaultColWidth="9.140625" defaultRowHeight="15"/>
  <cols>
    <col min="1" max="1" width="6.00390625" style="0" customWidth="1"/>
    <col min="2" max="2" width="11.421875" style="0" customWidth="1"/>
    <col min="3" max="3" width="13.8515625" style="0" customWidth="1"/>
    <col min="4" max="4" width="16.7109375" style="0" customWidth="1"/>
    <col min="5" max="5" width="16.28125" style="0" customWidth="1"/>
    <col min="6" max="6" width="17.8515625" style="0" customWidth="1"/>
    <col min="7" max="7" width="17.28125" style="0" customWidth="1"/>
    <col min="8" max="8" width="14.421875" style="0" customWidth="1"/>
    <col min="9" max="9" width="6.00390625" style="0" customWidth="1"/>
    <col min="10" max="10" width="5.7109375" style="0" customWidth="1"/>
    <col min="11" max="12" width="8.8515625" style="0" customWidth="1"/>
    <col min="13" max="13" width="8.28125" style="0" customWidth="1"/>
    <col min="14" max="14" width="8.8515625" style="0" customWidth="1"/>
    <col min="16" max="16" width="19.00390625" style="0" customWidth="1"/>
  </cols>
  <sheetData>
    <row r="2" spans="2:8" ht="21.75" customHeight="1">
      <c r="B2" s="276" t="s">
        <v>449</v>
      </c>
      <c r="C2" s="276"/>
      <c r="D2" s="276"/>
      <c r="E2" s="276"/>
      <c r="F2" s="276"/>
      <c r="G2" s="276"/>
      <c r="H2" s="276"/>
    </row>
    <row r="3" spans="2:8" ht="18.75" customHeight="1">
      <c r="B3" s="278" t="s">
        <v>431</v>
      </c>
      <c r="C3" s="278"/>
      <c r="D3" s="287" t="s">
        <v>135</v>
      </c>
      <c r="E3" s="287"/>
      <c r="F3" s="287"/>
      <c r="G3" s="277" t="s">
        <v>86</v>
      </c>
      <c r="H3" s="277"/>
    </row>
    <row r="4" spans="2:8" ht="42.75" customHeight="1" thickBot="1">
      <c r="B4" s="97" t="s">
        <v>8</v>
      </c>
      <c r="C4" s="97" t="s">
        <v>136</v>
      </c>
      <c r="D4" s="97" t="s">
        <v>137</v>
      </c>
      <c r="E4" s="97" t="s">
        <v>138</v>
      </c>
      <c r="F4" s="97" t="s">
        <v>139</v>
      </c>
      <c r="G4" s="97" t="s">
        <v>140</v>
      </c>
      <c r="H4" s="97" t="s">
        <v>141</v>
      </c>
    </row>
    <row r="5" spans="2:8" ht="24.75" customHeight="1" thickTop="1">
      <c r="B5" s="232" t="s">
        <v>326</v>
      </c>
      <c r="C5" s="61">
        <v>750</v>
      </c>
      <c r="D5" s="61">
        <v>1744950</v>
      </c>
      <c r="E5" s="61">
        <v>69700</v>
      </c>
      <c r="F5" s="61">
        <f>'مستلزمات خدمية'!J5+'مستلزمات سلعية'!G5+'مصاريف اخرى'!C5+'مصاريف اخرى'!D5+'مصاريف اخرى'!E5</f>
        <v>10952848</v>
      </c>
      <c r="G5" s="61">
        <v>0</v>
      </c>
      <c r="H5" s="61">
        <v>0</v>
      </c>
    </row>
    <row r="6" spans="2:8" ht="24.75" customHeight="1">
      <c r="B6" s="231" t="s">
        <v>32</v>
      </c>
      <c r="C6" s="62">
        <v>56830</v>
      </c>
      <c r="D6" s="62">
        <v>3263650</v>
      </c>
      <c r="E6" s="62">
        <v>865160</v>
      </c>
      <c r="F6" s="62">
        <f>'مستلزمات خدمية'!J6+'مستلزمات سلعية'!G6+'مصاريف اخرى'!C6+'مصاريف اخرى'!D6+'مصاريف اخرى'!E6</f>
        <v>15590685</v>
      </c>
      <c r="G6" s="62">
        <v>0</v>
      </c>
      <c r="H6" s="62">
        <v>0</v>
      </c>
    </row>
    <row r="7" spans="2:8" ht="24.75" customHeight="1">
      <c r="B7" s="232" t="s">
        <v>33</v>
      </c>
      <c r="C7" s="61">
        <v>35938</v>
      </c>
      <c r="D7" s="61">
        <v>5505460</v>
      </c>
      <c r="E7" s="61">
        <v>2502405</v>
      </c>
      <c r="F7" s="61">
        <f>'مستلزمات خدمية'!J7+'مستلزمات سلعية'!G7+'مصاريف اخرى'!C7+'مصاريف اخرى'!D7+'مصاريف اخرى'!E7</f>
        <v>15657700</v>
      </c>
      <c r="G7" s="61">
        <v>97153937</v>
      </c>
      <c r="H7" s="61">
        <v>2647729</v>
      </c>
    </row>
    <row r="8" spans="2:8" ht="24.75" customHeight="1">
      <c r="B8" s="231" t="s">
        <v>327</v>
      </c>
      <c r="C8" s="62">
        <v>461300</v>
      </c>
      <c r="D8" s="62">
        <v>7043439</v>
      </c>
      <c r="E8" s="62">
        <v>793900</v>
      </c>
      <c r="F8" s="62">
        <f>'مستلزمات خدمية'!J8+'مستلزمات سلعية'!G8+'مصاريف اخرى'!C8+'مصاريف اخرى'!D8+'مصاريف اخرى'!E8</f>
        <v>15351389</v>
      </c>
      <c r="G8" s="62">
        <v>0</v>
      </c>
      <c r="H8" s="62">
        <v>0</v>
      </c>
    </row>
    <row r="9" spans="2:8" ht="24.75" customHeight="1">
      <c r="B9" s="232" t="s">
        <v>34</v>
      </c>
      <c r="C9" s="61">
        <v>56000</v>
      </c>
      <c r="D9" s="61">
        <v>4264950</v>
      </c>
      <c r="E9" s="61">
        <v>87000</v>
      </c>
      <c r="F9" s="61">
        <f>'مستلزمات خدمية'!J9+'مستلزمات سلعية'!G9+'مصاريف اخرى'!C9+'مصاريف اخرى'!D9+'مصاريف اخرى'!E9</f>
        <v>26246800</v>
      </c>
      <c r="G9" s="61">
        <v>0</v>
      </c>
      <c r="H9" s="61">
        <v>0</v>
      </c>
    </row>
    <row r="10" spans="2:8" ht="24.75" customHeight="1">
      <c r="B10" s="231" t="s">
        <v>35</v>
      </c>
      <c r="C10" s="62">
        <v>454800</v>
      </c>
      <c r="D10" s="62">
        <v>1967934</v>
      </c>
      <c r="E10" s="62">
        <v>869968</v>
      </c>
      <c r="F10" s="62">
        <f>'مستلزمات خدمية'!J10+'مستلزمات سلعية'!G10+'مصاريف اخرى'!C10+'مصاريف اخرى'!D10+'مصاريف اخرى'!E10</f>
        <v>13734380</v>
      </c>
      <c r="G10" s="62">
        <v>33963162</v>
      </c>
      <c r="H10" s="62">
        <v>0</v>
      </c>
    </row>
    <row r="11" spans="2:8" ht="24.75" customHeight="1">
      <c r="B11" s="232" t="s">
        <v>36</v>
      </c>
      <c r="C11" s="61">
        <v>0</v>
      </c>
      <c r="D11" s="61">
        <v>1075381</v>
      </c>
      <c r="E11" s="61">
        <v>261950</v>
      </c>
      <c r="F11" s="61">
        <f>'مستلزمات خدمية'!J11+'مستلزمات سلعية'!G11+'مصاريف اخرى'!C11+'مصاريف اخرى'!D11+'مصاريف اخرى'!E11</f>
        <v>13417746</v>
      </c>
      <c r="G11" s="61">
        <v>11430173</v>
      </c>
      <c r="H11" s="61">
        <v>0</v>
      </c>
    </row>
    <row r="12" spans="2:8" ht="24.75" customHeight="1">
      <c r="B12" s="231" t="s">
        <v>37</v>
      </c>
      <c r="C12" s="62">
        <v>213500</v>
      </c>
      <c r="D12" s="62">
        <v>1494011</v>
      </c>
      <c r="E12" s="62">
        <v>69500</v>
      </c>
      <c r="F12" s="62">
        <f>'مستلزمات خدمية'!J12+'مستلزمات سلعية'!G12+'مصاريف اخرى'!C12+'مصاريف اخرى'!D12+'مصاريف اخرى'!E12</f>
        <v>5160771</v>
      </c>
      <c r="G12" s="62">
        <v>13458055</v>
      </c>
      <c r="H12" s="62">
        <v>0</v>
      </c>
    </row>
    <row r="13" spans="2:8" ht="24.75" customHeight="1">
      <c r="B13" s="232" t="s">
        <v>95</v>
      </c>
      <c r="C13" s="61">
        <v>5750</v>
      </c>
      <c r="D13" s="61">
        <v>1117154</v>
      </c>
      <c r="E13" s="61">
        <v>29500</v>
      </c>
      <c r="F13" s="61">
        <f>'مستلزمات خدمية'!J13+'مستلزمات سلعية'!G13+'مصاريف اخرى'!C13+'مصاريف اخرى'!D13+'مصاريف اخرى'!E13</f>
        <v>2663384</v>
      </c>
      <c r="G13" s="61">
        <v>18931289</v>
      </c>
      <c r="H13" s="61">
        <v>111100</v>
      </c>
    </row>
    <row r="14" spans="2:8" ht="24.75" customHeight="1">
      <c r="B14" s="231" t="s">
        <v>94</v>
      </c>
      <c r="C14" s="62">
        <v>158000</v>
      </c>
      <c r="D14" s="62">
        <v>1052006</v>
      </c>
      <c r="E14" s="62">
        <v>50000</v>
      </c>
      <c r="F14" s="62">
        <f>'مستلزمات خدمية'!J14+'مستلزمات سلعية'!G14+'مصاريف اخرى'!C14+'مصاريف اخرى'!D14+'مصاريف اخرى'!E14</f>
        <v>9512356</v>
      </c>
      <c r="G14" s="62">
        <v>7550550</v>
      </c>
      <c r="H14" s="62">
        <v>0</v>
      </c>
    </row>
    <row r="15" spans="2:8" ht="24.75" customHeight="1">
      <c r="B15" s="232" t="s">
        <v>404</v>
      </c>
      <c r="C15" s="61">
        <v>37000</v>
      </c>
      <c r="D15" s="61">
        <v>1470000</v>
      </c>
      <c r="E15" s="61">
        <v>11500</v>
      </c>
      <c r="F15" s="61">
        <f>'مستلزمات خدمية'!J15+'مستلزمات سلعية'!G15+'مصاريف اخرى'!C15+'مصاريف اخرى'!D15+'مصاريف اخرى'!E15</f>
        <v>5660000</v>
      </c>
      <c r="G15" s="61">
        <v>43064200</v>
      </c>
      <c r="H15" s="61">
        <v>3000</v>
      </c>
    </row>
    <row r="16" spans="2:8" ht="24.75" customHeight="1">
      <c r="B16" s="231" t="s">
        <v>38</v>
      </c>
      <c r="C16" s="62">
        <v>0</v>
      </c>
      <c r="D16" s="62">
        <v>684620</v>
      </c>
      <c r="E16" s="62">
        <v>0</v>
      </c>
      <c r="F16" s="62">
        <f>'مستلزمات خدمية'!J16+'مستلزمات سلعية'!G16+'مصاريف اخرى'!C16+'مصاريف اخرى'!D16+'مصاريف اخرى'!E16</f>
        <v>1211970</v>
      </c>
      <c r="G16" s="62">
        <v>0</v>
      </c>
      <c r="H16" s="62">
        <v>0</v>
      </c>
    </row>
    <row r="17" spans="2:8" ht="24.75" customHeight="1" thickBot="1">
      <c r="B17" s="232" t="s">
        <v>39</v>
      </c>
      <c r="C17" s="61">
        <v>130100</v>
      </c>
      <c r="D17" s="61">
        <v>8244600</v>
      </c>
      <c r="E17" s="61">
        <v>616758</v>
      </c>
      <c r="F17" s="61">
        <f>'مستلزمات خدمية'!J17+'مستلزمات سلعية'!G17+'مصاريف اخرى'!C17+'مصاريف اخرى'!D17+'مصاريف اخرى'!E17</f>
        <v>33867333</v>
      </c>
      <c r="G17" s="61">
        <v>0</v>
      </c>
      <c r="H17" s="61">
        <v>0</v>
      </c>
    </row>
    <row r="18" spans="2:8" ht="24.75" customHeight="1" thickBot="1">
      <c r="B18" s="226" t="s">
        <v>2</v>
      </c>
      <c r="C18" s="22">
        <f aca="true" t="shared" si="0" ref="C18:H18">SUM(C5:C17)</f>
        <v>1609968</v>
      </c>
      <c r="D18" s="22">
        <f t="shared" si="0"/>
        <v>38928155</v>
      </c>
      <c r="E18" s="22">
        <f t="shared" si="0"/>
        <v>6227341</v>
      </c>
      <c r="F18" s="22">
        <f t="shared" si="0"/>
        <v>169027362</v>
      </c>
      <c r="G18" s="22">
        <f t="shared" si="0"/>
        <v>225551366</v>
      </c>
      <c r="H18" s="22">
        <f t="shared" si="0"/>
        <v>2761829</v>
      </c>
    </row>
    <row r="19" ht="15.75" thickTop="1"/>
    <row r="20" spans="2:7" ht="15">
      <c r="B20" s="341"/>
      <c r="C20" s="341"/>
      <c r="D20" s="341"/>
      <c r="E20" s="341"/>
      <c r="F20" s="341"/>
      <c r="G20" s="341"/>
    </row>
    <row r="27" ht="15">
      <c r="E27" s="10"/>
    </row>
  </sheetData>
  <sheetProtection/>
  <mergeCells count="5">
    <mergeCell ref="B2:H2"/>
    <mergeCell ref="D3:F3"/>
    <mergeCell ref="G3:H3"/>
    <mergeCell ref="B20:G20"/>
    <mergeCell ref="B3:C3"/>
  </mergeCells>
  <printOptions/>
  <pageMargins left="1" right="1" top="1" bottom="1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K118"/>
  <sheetViews>
    <sheetView rightToLeft="1" zoomScalePageLayoutView="0" workbookViewId="0" topLeftCell="A1">
      <selection activeCell="O7" sqref="O7"/>
    </sheetView>
  </sheetViews>
  <sheetFormatPr defaultColWidth="9.140625" defaultRowHeight="15"/>
  <cols>
    <col min="1" max="1" width="8.57421875" style="0" customWidth="1"/>
    <col min="2" max="2" width="10.7109375" style="0" customWidth="1"/>
    <col min="3" max="3" width="8.28125" style="0" customWidth="1"/>
    <col min="4" max="4" width="15.140625" style="0" customWidth="1"/>
    <col min="5" max="5" width="9.28125" style="0" customWidth="1"/>
    <col min="6" max="6" width="13.7109375" style="0" customWidth="1"/>
    <col min="7" max="7" width="9.28125" style="0" customWidth="1"/>
    <col min="8" max="8" width="14.140625" style="0" customWidth="1"/>
    <col min="9" max="9" width="11.140625" style="0" customWidth="1"/>
    <col min="10" max="10" width="16.28125" style="0" customWidth="1"/>
    <col min="11" max="11" width="13.421875" style="0" customWidth="1"/>
    <col min="12" max="12" width="11.00390625" style="0" customWidth="1"/>
  </cols>
  <sheetData>
    <row r="1" ht="24.75" customHeight="1"/>
    <row r="2" spans="2:11" ht="24.75" customHeight="1">
      <c r="B2" s="276" t="s">
        <v>412</v>
      </c>
      <c r="C2" s="276"/>
      <c r="D2" s="276"/>
      <c r="E2" s="276"/>
      <c r="F2" s="276"/>
      <c r="G2" s="276"/>
      <c r="H2" s="276"/>
      <c r="I2" s="276"/>
      <c r="J2" s="276"/>
      <c r="K2" s="64"/>
    </row>
    <row r="3" spans="2:11" ht="24.75" customHeight="1">
      <c r="B3" s="348" t="s">
        <v>428</v>
      </c>
      <c r="C3" s="348"/>
      <c r="D3" s="120"/>
      <c r="E3" s="120"/>
      <c r="F3" s="120"/>
      <c r="G3" s="120"/>
      <c r="H3" s="120"/>
      <c r="I3" s="349" t="s">
        <v>87</v>
      </c>
      <c r="J3" s="349"/>
      <c r="K3" s="60"/>
    </row>
    <row r="4" spans="2:11" ht="24.75" customHeight="1">
      <c r="B4" s="350" t="s">
        <v>8</v>
      </c>
      <c r="C4" s="350" t="s">
        <v>244</v>
      </c>
      <c r="D4" s="350"/>
      <c r="E4" s="350" t="s">
        <v>245</v>
      </c>
      <c r="F4" s="350"/>
      <c r="G4" s="350" t="s">
        <v>246</v>
      </c>
      <c r="H4" s="350"/>
      <c r="I4" s="350" t="s">
        <v>247</v>
      </c>
      <c r="J4" s="350"/>
      <c r="K4" s="65"/>
    </row>
    <row r="5" spans="2:11" ht="24.75" customHeight="1" thickBot="1">
      <c r="B5" s="351"/>
      <c r="C5" s="147" t="s">
        <v>3</v>
      </c>
      <c r="D5" s="147" t="s">
        <v>67</v>
      </c>
      <c r="E5" s="147" t="s">
        <v>3</v>
      </c>
      <c r="F5" s="147" t="s">
        <v>67</v>
      </c>
      <c r="G5" s="147" t="s">
        <v>3</v>
      </c>
      <c r="H5" s="147" t="s">
        <v>67</v>
      </c>
      <c r="I5" s="147" t="s">
        <v>3</v>
      </c>
      <c r="J5" s="147" t="s">
        <v>67</v>
      </c>
      <c r="K5" s="66"/>
    </row>
    <row r="6" spans="2:11" ht="24.75" customHeight="1" thickTop="1">
      <c r="B6" s="179" t="s">
        <v>326</v>
      </c>
      <c r="C6" s="61">
        <v>120</v>
      </c>
      <c r="D6" s="61">
        <v>4549850</v>
      </c>
      <c r="E6" s="61">
        <v>88</v>
      </c>
      <c r="F6" s="61">
        <v>156000</v>
      </c>
      <c r="G6" s="61">
        <v>85</v>
      </c>
      <c r="H6" s="61">
        <v>1250000</v>
      </c>
      <c r="I6" s="61">
        <v>3500</v>
      </c>
      <c r="J6" s="61">
        <v>3491775</v>
      </c>
      <c r="K6" s="67"/>
    </row>
    <row r="7" spans="2:11" ht="24.75" customHeight="1">
      <c r="B7" s="180" t="s">
        <v>32</v>
      </c>
      <c r="C7" s="62">
        <v>77</v>
      </c>
      <c r="D7" s="62">
        <v>1375205</v>
      </c>
      <c r="E7" s="62">
        <v>85</v>
      </c>
      <c r="F7" s="62">
        <v>267963</v>
      </c>
      <c r="G7" s="62">
        <v>54</v>
      </c>
      <c r="H7" s="62">
        <v>1120755</v>
      </c>
      <c r="I7" s="62">
        <v>641</v>
      </c>
      <c r="J7" s="62">
        <v>1545615</v>
      </c>
      <c r="K7" s="67"/>
    </row>
    <row r="8" spans="2:11" ht="24.75" customHeight="1">
      <c r="B8" s="179" t="s">
        <v>33</v>
      </c>
      <c r="C8" s="61">
        <v>150</v>
      </c>
      <c r="D8" s="61">
        <v>5441030</v>
      </c>
      <c r="E8" s="61">
        <v>47</v>
      </c>
      <c r="F8" s="61">
        <v>146575</v>
      </c>
      <c r="G8" s="61">
        <v>51</v>
      </c>
      <c r="H8" s="61">
        <v>1618600</v>
      </c>
      <c r="I8" s="61">
        <v>2894</v>
      </c>
      <c r="J8" s="61">
        <v>6128500</v>
      </c>
      <c r="K8" s="67"/>
    </row>
    <row r="9" spans="2:11" ht="24.75" customHeight="1">
      <c r="B9" s="180" t="s">
        <v>327</v>
      </c>
      <c r="C9" s="62">
        <v>220</v>
      </c>
      <c r="D9" s="62">
        <v>2732300</v>
      </c>
      <c r="E9" s="62">
        <v>83</v>
      </c>
      <c r="F9" s="62">
        <v>277400</v>
      </c>
      <c r="G9" s="62">
        <v>45</v>
      </c>
      <c r="H9" s="62">
        <v>850650</v>
      </c>
      <c r="I9" s="62">
        <v>4412</v>
      </c>
      <c r="J9" s="62">
        <v>4799700</v>
      </c>
      <c r="K9" s="67"/>
    </row>
    <row r="10" spans="2:11" ht="24.75" customHeight="1">
      <c r="B10" s="179" t="s">
        <v>34</v>
      </c>
      <c r="C10" s="61">
        <v>22</v>
      </c>
      <c r="D10" s="61">
        <v>1473550</v>
      </c>
      <c r="E10" s="61">
        <v>25</v>
      </c>
      <c r="F10" s="61">
        <v>301325</v>
      </c>
      <c r="G10" s="61">
        <v>17</v>
      </c>
      <c r="H10" s="61">
        <v>750100</v>
      </c>
      <c r="I10" s="61">
        <v>228</v>
      </c>
      <c r="J10" s="61">
        <v>1994450</v>
      </c>
      <c r="K10" s="67"/>
    </row>
    <row r="11" spans="2:11" ht="24.75" customHeight="1">
      <c r="B11" s="180" t="s">
        <v>35</v>
      </c>
      <c r="C11" s="62">
        <v>19</v>
      </c>
      <c r="D11" s="62">
        <v>1241000</v>
      </c>
      <c r="E11" s="62">
        <v>18</v>
      </c>
      <c r="F11" s="62">
        <v>114140</v>
      </c>
      <c r="G11" s="62">
        <v>13</v>
      </c>
      <c r="H11" s="62">
        <v>967032</v>
      </c>
      <c r="I11" s="62">
        <v>159</v>
      </c>
      <c r="J11" s="62">
        <v>1689645</v>
      </c>
      <c r="K11" s="67"/>
    </row>
    <row r="12" spans="2:11" ht="24.75" customHeight="1">
      <c r="B12" s="179" t="s">
        <v>36</v>
      </c>
      <c r="C12" s="61">
        <v>192</v>
      </c>
      <c r="D12" s="61">
        <v>6733160</v>
      </c>
      <c r="E12" s="61">
        <v>212</v>
      </c>
      <c r="F12" s="61">
        <v>599280</v>
      </c>
      <c r="G12" s="61">
        <v>143</v>
      </c>
      <c r="H12" s="61">
        <v>1281275</v>
      </c>
      <c r="I12" s="61">
        <v>3008</v>
      </c>
      <c r="J12" s="61">
        <v>7451245</v>
      </c>
      <c r="K12" s="67"/>
    </row>
    <row r="13" spans="2:11" ht="24.75" customHeight="1">
      <c r="B13" s="180" t="s">
        <v>37</v>
      </c>
      <c r="C13" s="62">
        <v>22</v>
      </c>
      <c r="D13" s="62">
        <v>1545900</v>
      </c>
      <c r="E13" s="62">
        <v>24</v>
      </c>
      <c r="F13" s="62">
        <v>388250</v>
      </c>
      <c r="G13" s="62">
        <v>20</v>
      </c>
      <c r="H13" s="62">
        <v>300500</v>
      </c>
      <c r="I13" s="62">
        <v>237</v>
      </c>
      <c r="J13" s="62">
        <v>2148375</v>
      </c>
      <c r="K13" s="67"/>
    </row>
    <row r="14" spans="2:11" ht="24.75" customHeight="1">
      <c r="B14" s="179" t="s">
        <v>95</v>
      </c>
      <c r="C14" s="61">
        <v>46</v>
      </c>
      <c r="D14" s="61">
        <v>4837770</v>
      </c>
      <c r="E14" s="61">
        <v>47</v>
      </c>
      <c r="F14" s="61">
        <v>215150</v>
      </c>
      <c r="G14" s="61">
        <v>22</v>
      </c>
      <c r="H14" s="61">
        <v>187775</v>
      </c>
      <c r="I14" s="61">
        <v>497</v>
      </c>
      <c r="J14" s="61">
        <v>2376280</v>
      </c>
      <c r="K14" s="67"/>
    </row>
    <row r="15" spans="2:11" ht="24.75" customHeight="1">
      <c r="B15" s="180" t="s">
        <v>94</v>
      </c>
      <c r="C15" s="62">
        <v>90</v>
      </c>
      <c r="D15" s="62">
        <v>3718800</v>
      </c>
      <c r="E15" s="62">
        <v>83</v>
      </c>
      <c r="F15" s="62">
        <v>397700</v>
      </c>
      <c r="G15" s="62">
        <v>58</v>
      </c>
      <c r="H15" s="62">
        <v>1913675</v>
      </c>
      <c r="I15" s="62">
        <v>989</v>
      </c>
      <c r="J15" s="62">
        <v>4703550</v>
      </c>
      <c r="K15" s="67"/>
    </row>
    <row r="16" spans="2:11" ht="24.75" customHeight="1">
      <c r="B16" s="179" t="s">
        <v>38</v>
      </c>
      <c r="C16" s="61">
        <v>27</v>
      </c>
      <c r="D16" s="61">
        <v>1635300</v>
      </c>
      <c r="E16" s="61">
        <v>29</v>
      </c>
      <c r="F16" s="61">
        <v>277400</v>
      </c>
      <c r="G16" s="61">
        <v>24</v>
      </c>
      <c r="H16" s="61">
        <v>921750</v>
      </c>
      <c r="I16" s="61">
        <v>171</v>
      </c>
      <c r="J16" s="61">
        <v>1222600</v>
      </c>
      <c r="K16" s="67"/>
    </row>
    <row r="17" spans="2:11" ht="24.75" customHeight="1" thickBot="1">
      <c r="B17" s="180" t="s">
        <v>39</v>
      </c>
      <c r="C17" s="62">
        <v>66</v>
      </c>
      <c r="D17" s="62">
        <v>3905830</v>
      </c>
      <c r="E17" s="62">
        <v>56</v>
      </c>
      <c r="F17" s="62">
        <v>1297725</v>
      </c>
      <c r="G17" s="62">
        <v>65</v>
      </c>
      <c r="H17" s="62">
        <v>1444705</v>
      </c>
      <c r="I17" s="62">
        <v>1274</v>
      </c>
      <c r="J17" s="62">
        <v>13443950</v>
      </c>
      <c r="K17" s="67"/>
    </row>
    <row r="18" spans="2:11" ht="24.75" customHeight="1" thickBot="1">
      <c r="B18" s="143" t="s">
        <v>2</v>
      </c>
      <c r="C18" s="74">
        <f aca="true" t="shared" si="0" ref="C18:J18">SUM(C6:C17)</f>
        <v>1051</v>
      </c>
      <c r="D18" s="74">
        <f t="shared" si="0"/>
        <v>39189695</v>
      </c>
      <c r="E18" s="74">
        <f t="shared" si="0"/>
        <v>797</v>
      </c>
      <c r="F18" s="74">
        <f t="shared" si="0"/>
        <v>4438908</v>
      </c>
      <c r="G18" s="74">
        <f t="shared" si="0"/>
        <v>597</v>
      </c>
      <c r="H18" s="74">
        <f t="shared" si="0"/>
        <v>12606817</v>
      </c>
      <c r="I18" s="74">
        <f t="shared" si="0"/>
        <v>18010</v>
      </c>
      <c r="J18" s="74">
        <f t="shared" si="0"/>
        <v>50995685</v>
      </c>
      <c r="K18" s="68"/>
    </row>
    <row r="19" ht="24.75" customHeight="1" thickTop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>
      <c r="J40" s="31"/>
    </row>
    <row r="41" ht="24.75" customHeight="1">
      <c r="J41" s="31"/>
    </row>
    <row r="42" ht="24.75" customHeight="1">
      <c r="J42" s="31"/>
    </row>
    <row r="43" ht="24.75" customHeight="1">
      <c r="J43" s="31"/>
    </row>
    <row r="44" ht="24.75" customHeight="1">
      <c r="J44" s="31"/>
    </row>
    <row r="45" ht="24.75" customHeight="1">
      <c r="J45" s="31"/>
    </row>
    <row r="46" ht="24.75" customHeight="1">
      <c r="J46" s="31"/>
    </row>
    <row r="47" ht="24.75" customHeight="1">
      <c r="J47" s="31"/>
    </row>
    <row r="48" ht="24.75" customHeight="1">
      <c r="J48" s="31"/>
    </row>
    <row r="49" ht="24.75" customHeight="1">
      <c r="J49" s="31"/>
    </row>
    <row r="50" ht="24.75" customHeight="1">
      <c r="J50" s="31"/>
    </row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18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18" customHeight="1"/>
    <row r="80" ht="16.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>
      <c r="J99" s="14"/>
    </row>
    <row r="100" ht="24.75" customHeight="1">
      <c r="J100" s="4"/>
    </row>
    <row r="101" ht="24.75" customHeight="1">
      <c r="J101" s="4"/>
    </row>
    <row r="102" spans="2:10" ht="24.75" customHeight="1">
      <c r="B102" s="341"/>
      <c r="C102" s="341"/>
      <c r="D102" s="341"/>
      <c r="E102" s="341"/>
      <c r="F102" s="341"/>
      <c r="J102" s="4"/>
    </row>
    <row r="103" ht="24.75" customHeight="1">
      <c r="J103" s="4"/>
    </row>
    <row r="104" ht="24.75" customHeight="1">
      <c r="J104" s="4"/>
    </row>
    <row r="105" ht="24.75" customHeight="1">
      <c r="J105" s="4"/>
    </row>
    <row r="106" ht="24.75" customHeight="1">
      <c r="J106" s="4"/>
    </row>
    <row r="107" ht="24.75" customHeight="1">
      <c r="J107" s="4"/>
    </row>
    <row r="108" ht="24.75" customHeight="1">
      <c r="J108" s="4"/>
    </row>
    <row r="109" ht="24.75" customHeight="1">
      <c r="J109" s="4"/>
    </row>
    <row r="110" ht="24.75" customHeight="1">
      <c r="J110" s="4"/>
    </row>
    <row r="111" ht="24.75" customHeight="1">
      <c r="J111" s="4"/>
    </row>
    <row r="112" ht="24.75" customHeight="1">
      <c r="J112" s="4"/>
    </row>
    <row r="113" ht="24.75" customHeight="1">
      <c r="J113" s="4"/>
    </row>
    <row r="114" ht="24.75" customHeight="1">
      <c r="J114" s="4"/>
    </row>
    <row r="115" ht="15">
      <c r="J115" s="4"/>
    </row>
    <row r="116" ht="15">
      <c r="J116" s="4"/>
    </row>
    <row r="117" ht="15">
      <c r="J117" s="4"/>
    </row>
    <row r="118" ht="15">
      <c r="J118" s="4"/>
    </row>
  </sheetData>
  <sheetProtection/>
  <mergeCells count="9">
    <mergeCell ref="B102:F102"/>
    <mergeCell ref="B2:J2"/>
    <mergeCell ref="B3:C3"/>
    <mergeCell ref="I3:J3"/>
    <mergeCell ref="B4:B5"/>
    <mergeCell ref="C4:D4"/>
    <mergeCell ref="E4:F4"/>
    <mergeCell ref="G4:H4"/>
    <mergeCell ref="I4:J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Q18"/>
  <sheetViews>
    <sheetView rightToLeft="1" zoomScalePageLayoutView="0" workbookViewId="0" topLeftCell="A1">
      <selection activeCell="O7" sqref="O7"/>
    </sheetView>
  </sheetViews>
  <sheetFormatPr defaultColWidth="9.140625" defaultRowHeight="15"/>
  <cols>
    <col min="1" max="1" width="6.57421875" style="0" customWidth="1"/>
    <col min="2" max="2" width="9.28125" style="0" customWidth="1"/>
    <col min="3" max="3" width="9.57421875" style="0" customWidth="1"/>
    <col min="4" max="4" width="9.28125" style="0" customWidth="1"/>
    <col min="5" max="5" width="9.421875" style="0" customWidth="1"/>
    <col min="6" max="6" width="8.57421875" style="0" customWidth="1"/>
    <col min="7" max="7" width="9.57421875" style="0" customWidth="1"/>
    <col min="8" max="8" width="8.7109375" style="0" customWidth="1"/>
    <col min="9" max="9" width="7.8515625" style="0" customWidth="1"/>
    <col min="11" max="11" width="8.00390625" style="0" customWidth="1"/>
    <col min="12" max="12" width="9.00390625" style="0" customWidth="1"/>
    <col min="15" max="15" width="9.7109375" style="0" customWidth="1"/>
    <col min="16" max="16" width="10.57421875" style="0" customWidth="1"/>
    <col min="17" max="17" width="16.00390625" style="0" customWidth="1"/>
    <col min="18" max="18" width="6.28125" style="0" customWidth="1"/>
    <col min="19" max="19" width="11.421875" style="0" customWidth="1"/>
  </cols>
  <sheetData>
    <row r="2" spans="5:12" ht="15">
      <c r="E2" s="344" t="s">
        <v>420</v>
      </c>
      <c r="F2" s="344"/>
      <c r="G2" s="344"/>
      <c r="H2" s="344"/>
      <c r="I2" s="344"/>
      <c r="J2" s="344"/>
      <c r="K2" s="344"/>
      <c r="L2" s="344"/>
    </row>
    <row r="4" spans="2:17" ht="15">
      <c r="B4" t="s">
        <v>342</v>
      </c>
      <c r="C4" t="s">
        <v>343</v>
      </c>
      <c r="D4" t="s">
        <v>344</v>
      </c>
      <c r="E4" t="s">
        <v>345</v>
      </c>
      <c r="F4" t="s">
        <v>346</v>
      </c>
      <c r="G4" t="s">
        <v>347</v>
      </c>
      <c r="H4" t="s">
        <v>348</v>
      </c>
      <c r="I4" t="s">
        <v>349</v>
      </c>
      <c r="J4" t="s">
        <v>350</v>
      </c>
      <c r="K4" t="s">
        <v>351</v>
      </c>
      <c r="L4" t="s">
        <v>352</v>
      </c>
      <c r="M4" t="s">
        <v>353</v>
      </c>
      <c r="N4" t="s">
        <v>354</v>
      </c>
      <c r="O4" t="s">
        <v>90</v>
      </c>
      <c r="P4" t="s">
        <v>393</v>
      </c>
      <c r="Q4" t="s">
        <v>355</v>
      </c>
    </row>
    <row r="5" spans="1:17" ht="15">
      <c r="A5" t="s">
        <v>326</v>
      </c>
      <c r="B5">
        <v>55300</v>
      </c>
      <c r="C5">
        <v>2073893</v>
      </c>
      <c r="D5">
        <v>84720</v>
      </c>
      <c r="E5">
        <v>863310</v>
      </c>
      <c r="F5">
        <v>205135</v>
      </c>
      <c r="G5">
        <v>10369615</v>
      </c>
      <c r="H5">
        <v>834440</v>
      </c>
      <c r="I5">
        <v>279925</v>
      </c>
      <c r="J5">
        <v>4494879</v>
      </c>
      <c r="K5">
        <v>364980</v>
      </c>
      <c r="L5">
        <v>1805052</v>
      </c>
      <c r="M5">
        <v>3046526</v>
      </c>
      <c r="N5">
        <v>501510</v>
      </c>
      <c r="O5">
        <f>B5+C5+D5+E5+F5+G5+H5+I5+J5+K5+L5+M5+N5</f>
        <v>24979285</v>
      </c>
      <c r="P5">
        <v>25752801</v>
      </c>
      <c r="Q5">
        <f>O5+P5</f>
        <v>50732086</v>
      </c>
    </row>
    <row r="6" spans="1:17" ht="15">
      <c r="A6" t="s">
        <v>32</v>
      </c>
      <c r="B6">
        <v>1069920</v>
      </c>
      <c r="C6">
        <v>4885655</v>
      </c>
      <c r="D6">
        <v>2500</v>
      </c>
      <c r="E6">
        <v>2164095</v>
      </c>
      <c r="F6">
        <v>31500</v>
      </c>
      <c r="G6">
        <v>12591070</v>
      </c>
      <c r="H6">
        <v>8446247</v>
      </c>
      <c r="I6">
        <v>120550</v>
      </c>
      <c r="J6">
        <v>2200488</v>
      </c>
      <c r="K6">
        <v>116715</v>
      </c>
      <c r="L6">
        <v>3900673</v>
      </c>
      <c r="M6">
        <v>6654893</v>
      </c>
      <c r="N6">
        <v>406585</v>
      </c>
      <c r="O6">
        <f aca="true" t="shared" si="0" ref="O6:O17">B6+C6+D6+E6+F6+G6+H6+I6+J6+K6+L6+M6+N6</f>
        <v>42590891</v>
      </c>
      <c r="P6">
        <v>25840702</v>
      </c>
      <c r="Q6">
        <f aca="true" t="shared" si="1" ref="Q6:Q17">O6+P6</f>
        <v>68431593</v>
      </c>
    </row>
    <row r="7" spans="1:17" ht="15">
      <c r="A7" t="s">
        <v>33</v>
      </c>
      <c r="B7">
        <v>3284539</v>
      </c>
      <c r="C7">
        <v>4601411</v>
      </c>
      <c r="D7">
        <v>215945</v>
      </c>
      <c r="E7">
        <v>4419109</v>
      </c>
      <c r="F7">
        <v>407031</v>
      </c>
      <c r="G7">
        <v>4675251</v>
      </c>
      <c r="H7">
        <v>4172005</v>
      </c>
      <c r="I7">
        <v>1132790</v>
      </c>
      <c r="J7">
        <v>8072953</v>
      </c>
      <c r="K7">
        <v>901052</v>
      </c>
      <c r="L7">
        <v>10103820</v>
      </c>
      <c r="M7">
        <v>5797510</v>
      </c>
      <c r="N7">
        <v>295713</v>
      </c>
      <c r="O7">
        <f t="shared" si="0"/>
        <v>48079129</v>
      </c>
      <c r="P7">
        <v>24571925</v>
      </c>
      <c r="Q7">
        <f t="shared" si="1"/>
        <v>72651054</v>
      </c>
    </row>
    <row r="8" spans="1:17" ht="15">
      <c r="A8" t="s">
        <v>327</v>
      </c>
      <c r="B8">
        <v>505385</v>
      </c>
      <c r="C8">
        <v>3524880</v>
      </c>
      <c r="D8">
        <v>1980017</v>
      </c>
      <c r="E8">
        <v>4205526</v>
      </c>
      <c r="F8">
        <v>111813</v>
      </c>
      <c r="G8">
        <v>2177979</v>
      </c>
      <c r="H8">
        <v>14723071</v>
      </c>
      <c r="I8">
        <v>693449</v>
      </c>
      <c r="J8">
        <v>2339910</v>
      </c>
      <c r="K8">
        <v>407067</v>
      </c>
      <c r="L8">
        <v>20310153</v>
      </c>
      <c r="M8">
        <v>7283717</v>
      </c>
      <c r="N8">
        <v>739328</v>
      </c>
      <c r="O8">
        <f t="shared" si="0"/>
        <v>59002295</v>
      </c>
      <c r="P8">
        <v>90662249</v>
      </c>
      <c r="Q8">
        <f t="shared" si="1"/>
        <v>149664544</v>
      </c>
    </row>
    <row r="9" spans="1:17" ht="15">
      <c r="A9" t="s">
        <v>34</v>
      </c>
      <c r="B9">
        <v>1822200</v>
      </c>
      <c r="C9">
        <v>1473373</v>
      </c>
      <c r="D9">
        <v>502330</v>
      </c>
      <c r="E9">
        <v>1952435</v>
      </c>
      <c r="F9">
        <v>346155</v>
      </c>
      <c r="G9">
        <v>3706770</v>
      </c>
      <c r="H9">
        <v>5148912</v>
      </c>
      <c r="I9">
        <v>548275</v>
      </c>
      <c r="J9">
        <v>2849905</v>
      </c>
      <c r="K9">
        <v>549645</v>
      </c>
      <c r="L9">
        <v>1753295</v>
      </c>
      <c r="M9">
        <v>8960569</v>
      </c>
      <c r="N9">
        <v>260880</v>
      </c>
      <c r="O9">
        <f t="shared" si="0"/>
        <v>29874744</v>
      </c>
      <c r="P9">
        <v>41738668</v>
      </c>
      <c r="Q9">
        <f t="shared" si="1"/>
        <v>71613412</v>
      </c>
    </row>
    <row r="10" spans="1:17" ht="15">
      <c r="A10" t="s">
        <v>35</v>
      </c>
      <c r="B10">
        <v>1159085</v>
      </c>
      <c r="C10">
        <v>752195</v>
      </c>
      <c r="D10">
        <v>1787075</v>
      </c>
      <c r="E10">
        <v>1411518</v>
      </c>
      <c r="F10">
        <v>75210</v>
      </c>
      <c r="G10">
        <v>2218230</v>
      </c>
      <c r="H10">
        <v>698182</v>
      </c>
      <c r="I10">
        <v>187590</v>
      </c>
      <c r="J10">
        <v>2193328</v>
      </c>
      <c r="K10">
        <v>423370</v>
      </c>
      <c r="L10">
        <v>5828195</v>
      </c>
      <c r="M10">
        <v>5814268</v>
      </c>
      <c r="N10">
        <v>267516</v>
      </c>
      <c r="O10">
        <f t="shared" si="0"/>
        <v>22815762</v>
      </c>
      <c r="P10">
        <v>29162637</v>
      </c>
      <c r="Q10">
        <f t="shared" si="1"/>
        <v>51978399</v>
      </c>
    </row>
    <row r="11" spans="1:17" ht="15">
      <c r="A11" t="s">
        <v>36</v>
      </c>
      <c r="B11">
        <v>1948175</v>
      </c>
      <c r="C11">
        <v>1305563</v>
      </c>
      <c r="D11">
        <v>4920700</v>
      </c>
      <c r="E11">
        <v>6045701</v>
      </c>
      <c r="F11">
        <v>1313986</v>
      </c>
      <c r="G11">
        <v>5247480</v>
      </c>
      <c r="H11">
        <v>4612843</v>
      </c>
      <c r="I11">
        <v>293210</v>
      </c>
      <c r="J11">
        <v>4306114</v>
      </c>
      <c r="K11">
        <v>234718</v>
      </c>
      <c r="L11">
        <v>2928025</v>
      </c>
      <c r="M11">
        <v>9723932</v>
      </c>
      <c r="N11">
        <v>208337</v>
      </c>
      <c r="O11">
        <f t="shared" si="0"/>
        <v>43088784</v>
      </c>
      <c r="P11">
        <v>46334838</v>
      </c>
      <c r="Q11">
        <f t="shared" si="1"/>
        <v>89423622</v>
      </c>
    </row>
    <row r="12" spans="1:17" ht="15">
      <c r="A12" t="s">
        <v>37</v>
      </c>
      <c r="B12">
        <v>656845</v>
      </c>
      <c r="C12">
        <v>260531</v>
      </c>
      <c r="D12">
        <v>51250</v>
      </c>
      <c r="E12">
        <v>333593</v>
      </c>
      <c r="F12">
        <v>45251</v>
      </c>
      <c r="G12">
        <v>952715</v>
      </c>
      <c r="H12">
        <v>1116669</v>
      </c>
      <c r="I12">
        <v>123010</v>
      </c>
      <c r="J12">
        <v>1240695</v>
      </c>
      <c r="K12">
        <v>150745</v>
      </c>
      <c r="L12">
        <v>5197065</v>
      </c>
      <c r="M12">
        <v>1748517</v>
      </c>
      <c r="N12">
        <v>34790</v>
      </c>
      <c r="O12">
        <f t="shared" si="0"/>
        <v>11911676</v>
      </c>
      <c r="P12">
        <v>12399049</v>
      </c>
      <c r="Q12">
        <f t="shared" si="1"/>
        <v>24310725</v>
      </c>
    </row>
    <row r="13" spans="1:17" ht="15">
      <c r="A13" t="s">
        <v>95</v>
      </c>
      <c r="B13">
        <v>611904</v>
      </c>
      <c r="C13">
        <v>263186</v>
      </c>
      <c r="D13">
        <v>68515</v>
      </c>
      <c r="E13">
        <v>454345</v>
      </c>
      <c r="F13">
        <v>125165</v>
      </c>
      <c r="G13">
        <v>348310</v>
      </c>
      <c r="H13">
        <v>2115773</v>
      </c>
      <c r="I13">
        <v>198640</v>
      </c>
      <c r="J13">
        <v>2131730</v>
      </c>
      <c r="K13">
        <v>224110</v>
      </c>
      <c r="L13">
        <v>3783243</v>
      </c>
      <c r="M13">
        <v>1732256</v>
      </c>
      <c r="N13">
        <v>138175</v>
      </c>
      <c r="O13">
        <f t="shared" si="0"/>
        <v>12195352</v>
      </c>
      <c r="P13">
        <v>5533219</v>
      </c>
      <c r="Q13">
        <f t="shared" si="1"/>
        <v>17728571</v>
      </c>
    </row>
    <row r="14" spans="1:17" ht="15">
      <c r="A14" t="s">
        <v>94</v>
      </c>
      <c r="B14">
        <v>2540485</v>
      </c>
      <c r="C14">
        <v>1064290</v>
      </c>
      <c r="D14">
        <v>51800</v>
      </c>
      <c r="E14">
        <v>2865275</v>
      </c>
      <c r="F14">
        <v>207925</v>
      </c>
      <c r="G14">
        <v>2452615</v>
      </c>
      <c r="H14">
        <v>3166718</v>
      </c>
      <c r="I14">
        <v>394995</v>
      </c>
      <c r="J14">
        <v>6546237</v>
      </c>
      <c r="K14">
        <v>461575</v>
      </c>
      <c r="L14">
        <v>6040892</v>
      </c>
      <c r="M14">
        <v>809102</v>
      </c>
      <c r="N14">
        <v>532630</v>
      </c>
      <c r="O14">
        <f t="shared" si="0"/>
        <v>27134539</v>
      </c>
      <c r="P14">
        <v>36402661</v>
      </c>
      <c r="Q14">
        <f t="shared" si="1"/>
        <v>63537200</v>
      </c>
    </row>
    <row r="15" spans="1:17" ht="15">
      <c r="A15" t="s">
        <v>404</v>
      </c>
      <c r="B15">
        <v>619910</v>
      </c>
      <c r="C15">
        <v>1295120</v>
      </c>
      <c r="D15">
        <v>233814</v>
      </c>
      <c r="E15">
        <v>1962600</v>
      </c>
      <c r="F15">
        <v>28600</v>
      </c>
      <c r="G15">
        <v>1001020</v>
      </c>
      <c r="H15">
        <v>2188327</v>
      </c>
      <c r="I15">
        <v>140370</v>
      </c>
      <c r="J15">
        <v>707500</v>
      </c>
      <c r="K15">
        <v>29060</v>
      </c>
      <c r="L15">
        <v>2336037</v>
      </c>
      <c r="M15">
        <v>2242382</v>
      </c>
      <c r="N15">
        <v>31830</v>
      </c>
      <c r="O15">
        <f t="shared" si="0"/>
        <v>12816570</v>
      </c>
      <c r="P15">
        <v>25948266</v>
      </c>
      <c r="Q15">
        <f t="shared" si="1"/>
        <v>38764836</v>
      </c>
    </row>
    <row r="16" spans="1:17" ht="15">
      <c r="A16" t="s">
        <v>38</v>
      </c>
      <c r="B16">
        <v>432700</v>
      </c>
      <c r="C16">
        <v>77050</v>
      </c>
      <c r="D16">
        <v>0</v>
      </c>
      <c r="E16">
        <v>241270</v>
      </c>
      <c r="F16">
        <v>35850</v>
      </c>
      <c r="G16">
        <v>260960</v>
      </c>
      <c r="H16">
        <v>918128</v>
      </c>
      <c r="I16">
        <v>365610</v>
      </c>
      <c r="J16">
        <v>1212110</v>
      </c>
      <c r="K16">
        <v>270530</v>
      </c>
      <c r="L16">
        <v>2891257</v>
      </c>
      <c r="M16">
        <v>618873</v>
      </c>
      <c r="N16">
        <v>102660</v>
      </c>
      <c r="O16">
        <f t="shared" si="0"/>
        <v>7426998</v>
      </c>
      <c r="P16">
        <v>5929549</v>
      </c>
      <c r="Q16">
        <f t="shared" si="1"/>
        <v>13356547</v>
      </c>
    </row>
    <row r="17" spans="1:17" ht="15">
      <c r="A17" t="s">
        <v>39</v>
      </c>
      <c r="B17">
        <v>2989760</v>
      </c>
      <c r="C17">
        <v>925705</v>
      </c>
      <c r="D17">
        <v>1013586</v>
      </c>
      <c r="E17">
        <v>3681015</v>
      </c>
      <c r="F17">
        <v>124858</v>
      </c>
      <c r="G17">
        <v>7017119</v>
      </c>
      <c r="H17">
        <v>18410416</v>
      </c>
      <c r="I17">
        <v>1073560</v>
      </c>
      <c r="J17">
        <v>13207199</v>
      </c>
      <c r="K17">
        <v>1052168</v>
      </c>
      <c r="L17">
        <v>11803488</v>
      </c>
      <c r="M17">
        <v>20642229</v>
      </c>
      <c r="N17">
        <v>501286</v>
      </c>
      <c r="O17">
        <f t="shared" si="0"/>
        <v>82442389</v>
      </c>
      <c r="P17">
        <v>71116507</v>
      </c>
      <c r="Q17">
        <f t="shared" si="1"/>
        <v>153558896</v>
      </c>
    </row>
    <row r="18" spans="2:17" ht="55.5" customHeight="1">
      <c r="B18">
        <f>SUM(B5:B17)</f>
        <v>17696208</v>
      </c>
      <c r="C18">
        <f aca="true" t="shared" si="2" ref="C18:N18">SUM(C5:C17)</f>
        <v>22502852</v>
      </c>
      <c r="D18">
        <f t="shared" si="2"/>
        <v>10912252</v>
      </c>
      <c r="E18">
        <f t="shared" si="2"/>
        <v>30599792</v>
      </c>
      <c r="F18">
        <f t="shared" si="2"/>
        <v>3058479</v>
      </c>
      <c r="G18">
        <f t="shared" si="2"/>
        <v>53019134</v>
      </c>
      <c r="H18">
        <f t="shared" si="2"/>
        <v>66551731</v>
      </c>
      <c r="I18">
        <f t="shared" si="2"/>
        <v>5551974</v>
      </c>
      <c r="J18">
        <f t="shared" si="2"/>
        <v>51503048</v>
      </c>
      <c r="K18">
        <f t="shared" si="2"/>
        <v>5185735</v>
      </c>
      <c r="L18">
        <f t="shared" si="2"/>
        <v>78681195</v>
      </c>
      <c r="M18">
        <f t="shared" si="2"/>
        <v>75074774</v>
      </c>
      <c r="N18">
        <f t="shared" si="2"/>
        <v>4021240</v>
      </c>
      <c r="O18">
        <f>SUM(O5:O17)</f>
        <v>424358414</v>
      </c>
      <c r="P18">
        <f>SUM(P5:P17)</f>
        <v>441393071</v>
      </c>
      <c r="Q18" s="207">
        <f>O18+P18</f>
        <v>865751485</v>
      </c>
    </row>
  </sheetData>
  <sheetProtection/>
  <mergeCells count="1">
    <mergeCell ref="E2:L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17"/>
  <sheetViews>
    <sheetView rightToLeft="1" zoomScalePageLayoutView="0" workbookViewId="0" topLeftCell="A1">
      <selection activeCell="O7" sqref="O7"/>
    </sheetView>
  </sheetViews>
  <sheetFormatPr defaultColWidth="9.140625" defaultRowHeight="15"/>
  <cols>
    <col min="1" max="1" width="19.421875" style="0" customWidth="1"/>
    <col min="2" max="2" width="21.00390625" style="0" customWidth="1"/>
  </cols>
  <sheetData>
    <row r="1" spans="1:2" ht="44.25" customHeight="1">
      <c r="A1" s="365" t="s">
        <v>407</v>
      </c>
      <c r="B1" s="365"/>
    </row>
    <row r="2" spans="1:2" ht="23.25" customHeight="1">
      <c r="A2" s="209" t="s">
        <v>8</v>
      </c>
      <c r="B2" s="209" t="s">
        <v>403</v>
      </c>
    </row>
    <row r="3" spans="1:2" ht="24.75" customHeight="1">
      <c r="A3" s="209" t="s">
        <v>326</v>
      </c>
      <c r="B3" s="209">
        <v>38</v>
      </c>
    </row>
    <row r="4" spans="1:2" ht="24.75" customHeight="1">
      <c r="A4" s="209" t="s">
        <v>32</v>
      </c>
      <c r="B4" s="209">
        <v>26</v>
      </c>
    </row>
    <row r="5" spans="1:2" ht="24.75" customHeight="1">
      <c r="A5" s="209" t="s">
        <v>33</v>
      </c>
      <c r="B5" s="209">
        <v>40</v>
      </c>
    </row>
    <row r="6" spans="1:2" ht="24.75" customHeight="1">
      <c r="A6" s="209" t="s">
        <v>366</v>
      </c>
      <c r="B6" s="209">
        <v>62</v>
      </c>
    </row>
    <row r="7" spans="1:2" ht="24.75" customHeight="1">
      <c r="A7" s="209" t="s">
        <v>34</v>
      </c>
      <c r="B7" s="209">
        <v>15</v>
      </c>
    </row>
    <row r="8" spans="1:2" ht="24.75" customHeight="1">
      <c r="A8" s="209" t="s">
        <v>35</v>
      </c>
      <c r="B8" s="209">
        <v>9</v>
      </c>
    </row>
    <row r="9" spans="1:2" ht="24.75" customHeight="1">
      <c r="A9" s="209" t="s">
        <v>36</v>
      </c>
      <c r="B9" s="209">
        <v>85</v>
      </c>
    </row>
    <row r="10" spans="1:2" ht="24.75" customHeight="1">
      <c r="A10" s="209" t="s">
        <v>37</v>
      </c>
      <c r="B10" s="209">
        <v>4</v>
      </c>
    </row>
    <row r="11" spans="1:2" ht="24.75" customHeight="1">
      <c r="A11" s="209" t="s">
        <v>328</v>
      </c>
      <c r="B11" s="209">
        <v>0</v>
      </c>
    </row>
    <row r="12" spans="1:2" ht="24.75" customHeight="1">
      <c r="A12" s="209" t="s">
        <v>367</v>
      </c>
      <c r="B12" s="209">
        <v>0</v>
      </c>
    </row>
    <row r="13" spans="1:2" ht="24.75" customHeight="1">
      <c r="A13" s="209" t="s">
        <v>368</v>
      </c>
      <c r="B13" s="209">
        <v>0</v>
      </c>
    </row>
    <row r="14" spans="1:2" ht="24.75" customHeight="1">
      <c r="A14" s="209" t="s">
        <v>404</v>
      </c>
      <c r="B14" s="209">
        <v>0</v>
      </c>
    </row>
    <row r="15" spans="1:2" ht="24.75" customHeight="1">
      <c r="A15" s="209" t="s">
        <v>405</v>
      </c>
      <c r="B15" s="209">
        <v>0</v>
      </c>
    </row>
    <row r="16" spans="1:2" ht="24.75" customHeight="1">
      <c r="A16" s="209" t="s">
        <v>38</v>
      </c>
      <c r="B16" s="209">
        <v>13</v>
      </c>
    </row>
    <row r="17" spans="1:2" ht="24.75" customHeight="1">
      <c r="A17" s="210" t="s">
        <v>406</v>
      </c>
      <c r="B17" s="209">
        <v>7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C3:H19"/>
  <sheetViews>
    <sheetView rightToLeft="1" zoomScalePageLayoutView="0" workbookViewId="0" topLeftCell="A1">
      <selection activeCell="O7" sqref="O7"/>
    </sheetView>
  </sheetViews>
  <sheetFormatPr defaultColWidth="9.140625" defaultRowHeight="15"/>
  <cols>
    <col min="2" max="2" width="8.140625" style="0" customWidth="1"/>
    <col min="3" max="3" width="20.421875" style="0" customWidth="1"/>
    <col min="4" max="4" width="23.28125" style="0" customWidth="1"/>
    <col min="5" max="6" width="23.7109375" style="0" customWidth="1"/>
  </cols>
  <sheetData>
    <row r="2" ht="9.75" customHeight="1"/>
    <row r="3" spans="3:8" ht="34.5" customHeight="1">
      <c r="C3" s="276" t="s">
        <v>433</v>
      </c>
      <c r="D3" s="276"/>
      <c r="E3" s="276"/>
      <c r="F3" s="276"/>
      <c r="G3" s="59"/>
      <c r="H3" s="59"/>
    </row>
    <row r="4" spans="3:6" ht="25.5" customHeight="1">
      <c r="C4" s="278" t="s">
        <v>254</v>
      </c>
      <c r="D4" s="278"/>
      <c r="E4" s="278"/>
      <c r="F4" s="278"/>
    </row>
    <row r="5" spans="3:6" ht="20.25" customHeight="1">
      <c r="C5" s="279" t="s">
        <v>8</v>
      </c>
      <c r="D5" s="229" t="s">
        <v>388</v>
      </c>
      <c r="E5" s="229" t="s">
        <v>389</v>
      </c>
      <c r="F5" s="229" t="s">
        <v>2</v>
      </c>
    </row>
    <row r="6" spans="3:6" ht="21.75" customHeight="1" thickBot="1">
      <c r="C6" s="280"/>
      <c r="D6" s="97" t="s">
        <v>3</v>
      </c>
      <c r="E6" s="97" t="s">
        <v>3</v>
      </c>
      <c r="F6" s="97" t="s">
        <v>3</v>
      </c>
    </row>
    <row r="7" spans="3:6" ht="24.75" customHeight="1" thickTop="1">
      <c r="C7" s="179" t="s">
        <v>326</v>
      </c>
      <c r="D7" s="61">
        <v>12</v>
      </c>
      <c r="E7" s="61">
        <v>5</v>
      </c>
      <c r="F7" s="61">
        <v>17</v>
      </c>
    </row>
    <row r="8" spans="3:6" ht="24.75" customHeight="1">
      <c r="C8" s="180" t="s">
        <v>32</v>
      </c>
      <c r="D8" s="62">
        <v>9</v>
      </c>
      <c r="E8" s="62">
        <v>10</v>
      </c>
      <c r="F8" s="62">
        <v>19</v>
      </c>
    </row>
    <row r="9" spans="3:6" ht="24.75" customHeight="1">
      <c r="C9" s="179" t="s">
        <v>33</v>
      </c>
      <c r="D9" s="61">
        <v>30</v>
      </c>
      <c r="E9" s="61">
        <v>30</v>
      </c>
      <c r="F9" s="61">
        <v>60</v>
      </c>
    </row>
    <row r="10" spans="3:6" ht="24.75" customHeight="1">
      <c r="C10" s="180" t="s">
        <v>327</v>
      </c>
      <c r="D10" s="62">
        <v>25</v>
      </c>
      <c r="E10" s="62">
        <v>5</v>
      </c>
      <c r="F10" s="62">
        <v>30</v>
      </c>
    </row>
    <row r="11" spans="3:6" ht="24.75" customHeight="1">
      <c r="C11" s="179" t="s">
        <v>34</v>
      </c>
      <c r="D11" s="61">
        <v>30</v>
      </c>
      <c r="E11" s="61">
        <v>10</v>
      </c>
      <c r="F11" s="61">
        <v>40</v>
      </c>
    </row>
    <row r="12" spans="3:6" ht="24.75" customHeight="1">
      <c r="C12" s="180" t="s">
        <v>35</v>
      </c>
      <c r="D12" s="62">
        <v>8</v>
      </c>
      <c r="E12" s="62">
        <v>30</v>
      </c>
      <c r="F12" s="62">
        <v>38</v>
      </c>
    </row>
    <row r="13" spans="3:6" ht="24.75" customHeight="1">
      <c r="C13" s="179" t="s">
        <v>36</v>
      </c>
      <c r="D13" s="61">
        <v>67</v>
      </c>
      <c r="E13" s="61">
        <v>5</v>
      </c>
      <c r="F13" s="61">
        <v>72</v>
      </c>
    </row>
    <row r="14" spans="3:6" ht="24.75" customHeight="1">
      <c r="C14" s="180" t="s">
        <v>37</v>
      </c>
      <c r="D14" s="62">
        <v>81</v>
      </c>
      <c r="E14" s="62">
        <v>30</v>
      </c>
      <c r="F14" s="62">
        <v>111</v>
      </c>
    </row>
    <row r="15" spans="3:6" ht="24.75" customHeight="1">
      <c r="C15" s="179" t="s">
        <v>95</v>
      </c>
      <c r="D15" s="61">
        <v>20</v>
      </c>
      <c r="E15" s="61">
        <v>32</v>
      </c>
      <c r="F15" s="61">
        <v>52</v>
      </c>
    </row>
    <row r="16" spans="3:6" ht="24.75" customHeight="1">
      <c r="C16" s="180" t="s">
        <v>94</v>
      </c>
      <c r="D16" s="62">
        <v>3</v>
      </c>
      <c r="E16" s="62">
        <v>2</v>
      </c>
      <c r="F16" s="62">
        <v>5</v>
      </c>
    </row>
    <row r="17" spans="3:6" ht="24.75" customHeight="1">
      <c r="C17" s="179" t="s">
        <v>38</v>
      </c>
      <c r="D17" s="61">
        <v>15</v>
      </c>
      <c r="E17" s="61">
        <v>20</v>
      </c>
      <c r="F17" s="61">
        <v>35</v>
      </c>
    </row>
    <row r="18" spans="3:6" ht="24.75" customHeight="1" thickBot="1">
      <c r="C18" s="180" t="s">
        <v>39</v>
      </c>
      <c r="D18" s="62">
        <v>30</v>
      </c>
      <c r="E18" s="62">
        <v>10</v>
      </c>
      <c r="F18" s="62">
        <v>40</v>
      </c>
    </row>
    <row r="19" spans="3:6" ht="24.75" customHeight="1" thickBot="1">
      <c r="C19" s="143" t="s">
        <v>2</v>
      </c>
      <c r="D19" s="205">
        <v>330</v>
      </c>
      <c r="E19" s="205">
        <v>189</v>
      </c>
      <c r="F19" s="205">
        <v>519</v>
      </c>
    </row>
    <row r="20" ht="15.75" thickTop="1"/>
  </sheetData>
  <sheetProtection/>
  <mergeCells count="4">
    <mergeCell ref="C3:F3"/>
    <mergeCell ref="C5:C6"/>
    <mergeCell ref="C4:D4"/>
    <mergeCell ref="E4:F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19"/>
  <sheetViews>
    <sheetView rightToLeft="1" zoomScalePageLayoutView="0" workbookViewId="0" topLeftCell="A1">
      <selection activeCell="O7" sqref="O7"/>
    </sheetView>
  </sheetViews>
  <sheetFormatPr defaultColWidth="9.140625" defaultRowHeight="15"/>
  <cols>
    <col min="1" max="1" width="0.2890625" style="0" customWidth="1"/>
    <col min="2" max="2" width="12.7109375" style="0" customWidth="1"/>
    <col min="3" max="3" width="15.28125" style="0" customWidth="1"/>
    <col min="4" max="4" width="17.28125" style="0" customWidth="1"/>
    <col min="5" max="5" width="13.421875" style="0" customWidth="1"/>
    <col min="6" max="6" width="15.7109375" style="0" customWidth="1"/>
    <col min="7" max="7" width="12.57421875" style="0" customWidth="1"/>
    <col min="8" max="8" width="18.28125" style="0" customWidth="1"/>
    <col min="10" max="10" width="10.8515625" style="0" customWidth="1"/>
    <col min="13" max="13" width="10.28125" style="0" customWidth="1"/>
  </cols>
  <sheetData>
    <row r="2" spans="2:8" ht="18.75">
      <c r="B2" s="276" t="s">
        <v>435</v>
      </c>
      <c r="C2" s="276"/>
      <c r="D2" s="276"/>
      <c r="E2" s="276"/>
      <c r="F2" s="276"/>
      <c r="G2" s="276"/>
      <c r="H2" s="276"/>
    </row>
    <row r="3" spans="2:8" ht="15.75">
      <c r="B3" s="278" t="s">
        <v>396</v>
      </c>
      <c r="C3" s="278"/>
      <c r="D3" s="92"/>
      <c r="E3" s="92"/>
      <c r="F3" s="92"/>
      <c r="G3" s="277" t="s">
        <v>86</v>
      </c>
      <c r="H3" s="277"/>
    </row>
    <row r="4" spans="2:8" ht="18" customHeight="1">
      <c r="B4" s="279" t="s">
        <v>8</v>
      </c>
      <c r="C4" s="281" t="s">
        <v>477</v>
      </c>
      <c r="D4" s="281"/>
      <c r="E4" s="281" t="s">
        <v>478</v>
      </c>
      <c r="F4" s="281"/>
      <c r="G4" s="281" t="s">
        <v>479</v>
      </c>
      <c r="H4" s="281"/>
    </row>
    <row r="5" spans="2:8" ht="16.5" thickBot="1">
      <c r="B5" s="280"/>
      <c r="C5" s="97" t="s">
        <v>63</v>
      </c>
      <c r="D5" s="97" t="s">
        <v>143</v>
      </c>
      <c r="E5" s="97" t="s">
        <v>63</v>
      </c>
      <c r="F5" s="97" t="s">
        <v>143</v>
      </c>
      <c r="G5" s="97" t="s">
        <v>63</v>
      </c>
      <c r="H5" s="97" t="s">
        <v>143</v>
      </c>
    </row>
    <row r="6" spans="2:8" ht="24.75" customHeight="1" thickTop="1">
      <c r="B6" s="214" t="s">
        <v>326</v>
      </c>
      <c r="C6" s="61">
        <v>198</v>
      </c>
      <c r="D6" s="61">
        <v>47384364</v>
      </c>
      <c r="E6" s="61">
        <v>14</v>
      </c>
      <c r="F6" s="61">
        <v>48182722</v>
      </c>
      <c r="G6" s="13">
        <f>C6+E6</f>
        <v>212</v>
      </c>
      <c r="H6" s="13">
        <f>D6+F6</f>
        <v>95567086</v>
      </c>
    </row>
    <row r="7" spans="2:8" ht="24.75" customHeight="1">
      <c r="B7" s="215" t="s">
        <v>32</v>
      </c>
      <c r="C7" s="62">
        <v>41</v>
      </c>
      <c r="D7" s="62">
        <v>73725060</v>
      </c>
      <c r="E7" s="62">
        <v>4</v>
      </c>
      <c r="F7" s="62">
        <v>6584784</v>
      </c>
      <c r="G7" s="62">
        <f aca="true" t="shared" si="0" ref="G7:G18">C7+E7</f>
        <v>45</v>
      </c>
      <c r="H7" s="62">
        <f aca="true" t="shared" si="1" ref="H7:H18">D7+F7</f>
        <v>80309844</v>
      </c>
    </row>
    <row r="8" spans="2:8" ht="24.75" customHeight="1">
      <c r="B8" s="214" t="s">
        <v>33</v>
      </c>
      <c r="C8" s="61">
        <v>188</v>
      </c>
      <c r="D8" s="61">
        <v>142748951</v>
      </c>
      <c r="E8" s="61">
        <v>0</v>
      </c>
      <c r="F8" s="61">
        <v>0</v>
      </c>
      <c r="G8" s="13">
        <f t="shared" si="0"/>
        <v>188</v>
      </c>
      <c r="H8" s="13">
        <f t="shared" si="1"/>
        <v>142748951</v>
      </c>
    </row>
    <row r="9" spans="2:8" ht="24.75" customHeight="1">
      <c r="B9" s="215" t="s">
        <v>327</v>
      </c>
      <c r="C9" s="62">
        <v>145</v>
      </c>
      <c r="D9" s="62">
        <v>188355227</v>
      </c>
      <c r="E9" s="62">
        <v>0</v>
      </c>
      <c r="F9" s="62">
        <v>0</v>
      </c>
      <c r="G9" s="62">
        <f t="shared" si="0"/>
        <v>145</v>
      </c>
      <c r="H9" s="62">
        <f t="shared" si="1"/>
        <v>188355227</v>
      </c>
    </row>
    <row r="10" spans="2:8" ht="24.75" customHeight="1">
      <c r="B10" s="214" t="s">
        <v>34</v>
      </c>
      <c r="C10" s="61">
        <v>71</v>
      </c>
      <c r="D10" s="61">
        <v>122355824</v>
      </c>
      <c r="E10" s="61">
        <v>1</v>
      </c>
      <c r="F10" s="61">
        <v>2511790</v>
      </c>
      <c r="G10" s="13">
        <f t="shared" si="0"/>
        <v>72</v>
      </c>
      <c r="H10" s="13">
        <f t="shared" si="1"/>
        <v>124867614</v>
      </c>
    </row>
    <row r="11" spans="2:8" ht="24.75" customHeight="1">
      <c r="B11" s="215" t="s">
        <v>35</v>
      </c>
      <c r="C11" s="62">
        <v>40</v>
      </c>
      <c r="D11" s="62">
        <v>67105712</v>
      </c>
      <c r="E11" s="62">
        <v>2</v>
      </c>
      <c r="F11" s="62">
        <v>5746778</v>
      </c>
      <c r="G11" s="62">
        <f t="shared" si="0"/>
        <v>42</v>
      </c>
      <c r="H11" s="62">
        <f t="shared" si="1"/>
        <v>72852490</v>
      </c>
    </row>
    <row r="12" spans="2:8" ht="24.75" customHeight="1">
      <c r="B12" s="214" t="s">
        <v>36</v>
      </c>
      <c r="C12" s="61">
        <v>98</v>
      </c>
      <c r="D12" s="61">
        <v>59587074</v>
      </c>
      <c r="E12" s="61">
        <v>90</v>
      </c>
      <c r="F12" s="61">
        <v>103229057</v>
      </c>
      <c r="G12" s="13">
        <f t="shared" si="0"/>
        <v>188</v>
      </c>
      <c r="H12" s="13">
        <f t="shared" si="1"/>
        <v>162816131</v>
      </c>
    </row>
    <row r="13" spans="2:8" ht="24.75" customHeight="1">
      <c r="B13" s="215" t="s">
        <v>37</v>
      </c>
      <c r="C13" s="62">
        <v>34</v>
      </c>
      <c r="D13" s="62">
        <v>29738563</v>
      </c>
      <c r="E13" s="62">
        <v>9</v>
      </c>
      <c r="F13" s="62">
        <v>5869980</v>
      </c>
      <c r="G13" s="62">
        <f t="shared" si="0"/>
        <v>43</v>
      </c>
      <c r="H13" s="62">
        <f t="shared" si="1"/>
        <v>35608543</v>
      </c>
    </row>
    <row r="14" spans="2:8" ht="24.75" customHeight="1">
      <c r="B14" s="214" t="s">
        <v>95</v>
      </c>
      <c r="C14" s="61">
        <v>40</v>
      </c>
      <c r="D14" s="61">
        <v>64138619</v>
      </c>
      <c r="E14" s="61">
        <v>1</v>
      </c>
      <c r="F14" s="61">
        <v>730095</v>
      </c>
      <c r="G14" s="13">
        <f t="shared" si="0"/>
        <v>41</v>
      </c>
      <c r="H14" s="13">
        <f t="shared" si="1"/>
        <v>64868714</v>
      </c>
    </row>
    <row r="15" spans="2:8" ht="24.75" customHeight="1">
      <c r="B15" s="215" t="s">
        <v>94</v>
      </c>
      <c r="C15" s="62">
        <v>63</v>
      </c>
      <c r="D15" s="62">
        <v>43785739</v>
      </c>
      <c r="E15" s="62">
        <v>34</v>
      </c>
      <c r="F15" s="62">
        <v>82326223</v>
      </c>
      <c r="G15" s="62">
        <f t="shared" si="0"/>
        <v>97</v>
      </c>
      <c r="H15" s="62">
        <f t="shared" si="1"/>
        <v>126111962</v>
      </c>
    </row>
    <row r="16" spans="2:8" ht="24.75" customHeight="1">
      <c r="B16" s="214" t="s">
        <v>404</v>
      </c>
      <c r="C16" s="61">
        <v>41</v>
      </c>
      <c r="D16" s="61">
        <v>42319146</v>
      </c>
      <c r="E16" s="61">
        <v>2</v>
      </c>
      <c r="F16" s="61">
        <v>5312500</v>
      </c>
      <c r="G16" s="13">
        <f t="shared" si="0"/>
        <v>43</v>
      </c>
      <c r="H16" s="13">
        <f t="shared" si="1"/>
        <v>47631646</v>
      </c>
    </row>
    <row r="17" spans="2:8" ht="24.75" customHeight="1">
      <c r="B17" s="215" t="s">
        <v>38</v>
      </c>
      <c r="C17" s="62">
        <v>30</v>
      </c>
      <c r="D17" s="62">
        <v>28261575</v>
      </c>
      <c r="E17" s="62">
        <v>0</v>
      </c>
      <c r="F17" s="62">
        <v>0</v>
      </c>
      <c r="G17" s="62">
        <f t="shared" si="0"/>
        <v>30</v>
      </c>
      <c r="H17" s="62">
        <f t="shared" si="1"/>
        <v>28261575</v>
      </c>
    </row>
    <row r="18" spans="2:8" ht="24.75" customHeight="1">
      <c r="B18" s="232" t="s">
        <v>39</v>
      </c>
      <c r="C18" s="61">
        <v>109</v>
      </c>
      <c r="D18" s="61">
        <v>227659442</v>
      </c>
      <c r="E18" s="61">
        <v>0</v>
      </c>
      <c r="F18" s="61">
        <v>0</v>
      </c>
      <c r="G18" s="13">
        <f t="shared" si="0"/>
        <v>109</v>
      </c>
      <c r="H18" s="13">
        <f t="shared" si="1"/>
        <v>227659442</v>
      </c>
    </row>
    <row r="19" spans="2:8" ht="24.75" customHeight="1" thickBot="1">
      <c r="B19" s="177" t="s">
        <v>2</v>
      </c>
      <c r="C19" s="178">
        <f aca="true" t="shared" si="2" ref="C19:H19">SUM(C6:C18)</f>
        <v>1098</v>
      </c>
      <c r="D19" s="178">
        <f t="shared" si="2"/>
        <v>1137165296</v>
      </c>
      <c r="E19" s="178">
        <f t="shared" si="2"/>
        <v>157</v>
      </c>
      <c r="F19" s="178">
        <f t="shared" si="2"/>
        <v>260493929</v>
      </c>
      <c r="G19" s="178">
        <f t="shared" si="2"/>
        <v>1255</v>
      </c>
      <c r="H19" s="178">
        <f t="shared" si="2"/>
        <v>1397659225</v>
      </c>
    </row>
    <row r="20" ht="15.75" thickTop="1"/>
  </sheetData>
  <sheetProtection/>
  <mergeCells count="7">
    <mergeCell ref="B2:H2"/>
    <mergeCell ref="G3:H3"/>
    <mergeCell ref="B3:C3"/>
    <mergeCell ref="B4:B5"/>
    <mergeCell ref="C4:D4"/>
    <mergeCell ref="E4:F4"/>
    <mergeCell ref="G4:H4"/>
  </mergeCells>
  <printOptions horizontalCentered="1" verticalCentered="1"/>
  <pageMargins left="1" right="1" top="0.83" bottom="1" header="0.5" footer="0.5"/>
  <pageSetup horizontalDpi="600" verticalDpi="60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18"/>
  <sheetViews>
    <sheetView rightToLeft="1" zoomScalePageLayoutView="0" workbookViewId="0" topLeftCell="A1">
      <selection activeCell="O7" sqref="O7"/>
    </sheetView>
  </sheetViews>
  <sheetFormatPr defaultColWidth="9.140625" defaultRowHeight="15"/>
  <cols>
    <col min="1" max="1" width="12.421875" style="0" customWidth="1"/>
    <col min="2" max="2" width="12.28125" style="0" customWidth="1"/>
    <col min="3" max="3" width="12.8515625" style="0" customWidth="1"/>
    <col min="4" max="4" width="12.140625" style="0" customWidth="1"/>
    <col min="5" max="5" width="12.28125" style="0" customWidth="1"/>
    <col min="6" max="6" width="11.8515625" style="0" customWidth="1"/>
    <col min="7" max="7" width="16.00390625" style="0" customWidth="1"/>
  </cols>
  <sheetData>
    <row r="1" spans="1:7" ht="15.75">
      <c r="A1" s="321" t="s">
        <v>439</v>
      </c>
      <c r="B1" s="321"/>
      <c r="C1" s="321"/>
      <c r="D1" s="321"/>
      <c r="E1" s="321"/>
      <c r="F1" s="321"/>
      <c r="G1" s="321"/>
    </row>
    <row r="2" spans="1:7" ht="15.75">
      <c r="A2" s="304" t="s">
        <v>423</v>
      </c>
      <c r="B2" s="304"/>
      <c r="C2" s="303" t="s">
        <v>147</v>
      </c>
      <c r="D2" s="303"/>
      <c r="E2" s="305" t="s">
        <v>29</v>
      </c>
      <c r="F2" s="305"/>
      <c r="G2" s="305"/>
    </row>
    <row r="3" spans="1:7" ht="15.75">
      <c r="A3" s="301" t="s">
        <v>30</v>
      </c>
      <c r="B3" s="298" t="s">
        <v>227</v>
      </c>
      <c r="C3" s="298"/>
      <c r="D3" s="298" t="s">
        <v>229</v>
      </c>
      <c r="E3" s="298"/>
      <c r="F3" s="298" t="s">
        <v>230</v>
      </c>
      <c r="G3" s="298"/>
    </row>
    <row r="4" spans="1:7" ht="16.5" thickBot="1">
      <c r="A4" s="302"/>
      <c r="B4" s="261" t="s">
        <v>63</v>
      </c>
      <c r="C4" s="261" t="s">
        <v>31</v>
      </c>
      <c r="D4" s="261" t="s">
        <v>63</v>
      </c>
      <c r="E4" s="261" t="s">
        <v>31</v>
      </c>
      <c r="F4" s="261" t="s">
        <v>63</v>
      </c>
      <c r="G4" s="261" t="s">
        <v>180</v>
      </c>
    </row>
    <row r="5" spans="1:7" ht="24.75" customHeight="1" thickTop="1">
      <c r="A5" s="202" t="s">
        <v>326</v>
      </c>
      <c r="B5" s="13">
        <v>0</v>
      </c>
      <c r="C5" s="13">
        <v>0</v>
      </c>
      <c r="D5" s="13">
        <v>27</v>
      </c>
      <c r="E5" s="13">
        <v>675</v>
      </c>
      <c r="F5" s="13">
        <f>B5+D5</f>
        <v>27</v>
      </c>
      <c r="G5" s="119">
        <f>C5+E5</f>
        <v>675</v>
      </c>
    </row>
    <row r="6" spans="1:7" ht="24.75" customHeight="1">
      <c r="A6" s="225" t="s">
        <v>32</v>
      </c>
      <c r="B6" s="12">
        <v>0</v>
      </c>
      <c r="C6" s="12">
        <v>0</v>
      </c>
      <c r="D6" s="12">
        <v>0</v>
      </c>
      <c r="E6" s="12">
        <v>0</v>
      </c>
      <c r="F6" s="12">
        <f aca="true" t="shared" si="0" ref="F6:F17">B6+D6</f>
        <v>0</v>
      </c>
      <c r="G6" s="12">
        <f aca="true" t="shared" si="1" ref="G6:G17">C6+E6</f>
        <v>0</v>
      </c>
    </row>
    <row r="7" spans="1:7" ht="24.75" customHeight="1">
      <c r="A7" s="202" t="s">
        <v>33</v>
      </c>
      <c r="B7" s="13">
        <v>5</v>
      </c>
      <c r="C7" s="13">
        <v>11500</v>
      </c>
      <c r="D7" s="13">
        <v>0</v>
      </c>
      <c r="E7" s="13">
        <v>0</v>
      </c>
      <c r="F7" s="13">
        <f t="shared" si="0"/>
        <v>5</v>
      </c>
      <c r="G7" s="13">
        <f t="shared" si="1"/>
        <v>11500</v>
      </c>
    </row>
    <row r="8" spans="1:7" ht="24.75" customHeight="1">
      <c r="A8" s="225" t="s">
        <v>327</v>
      </c>
      <c r="B8" s="12">
        <v>8</v>
      </c>
      <c r="C8" s="12">
        <v>15600</v>
      </c>
      <c r="D8" s="12">
        <v>135</v>
      </c>
      <c r="E8" s="12">
        <v>87750</v>
      </c>
      <c r="F8" s="12">
        <f t="shared" si="0"/>
        <v>143</v>
      </c>
      <c r="G8" s="12">
        <f t="shared" si="1"/>
        <v>103350</v>
      </c>
    </row>
    <row r="9" spans="1:7" ht="24.75" customHeight="1">
      <c r="A9" s="34" t="s">
        <v>34</v>
      </c>
      <c r="B9" s="13">
        <v>10</v>
      </c>
      <c r="C9" s="13">
        <v>10000</v>
      </c>
      <c r="D9" s="13">
        <v>0</v>
      </c>
      <c r="E9" s="13">
        <v>0</v>
      </c>
      <c r="F9" s="13">
        <f t="shared" si="0"/>
        <v>10</v>
      </c>
      <c r="G9" s="13">
        <f t="shared" si="1"/>
        <v>10000</v>
      </c>
    </row>
    <row r="10" spans="1:7" ht="24.75" customHeight="1">
      <c r="A10" s="225" t="s">
        <v>35</v>
      </c>
      <c r="B10" s="12">
        <v>0</v>
      </c>
      <c r="C10" s="12">
        <v>0</v>
      </c>
      <c r="D10" s="12">
        <v>70</v>
      </c>
      <c r="E10" s="12">
        <v>2100</v>
      </c>
      <c r="F10" s="12">
        <f t="shared" si="0"/>
        <v>70</v>
      </c>
      <c r="G10" s="12">
        <f t="shared" si="1"/>
        <v>2100</v>
      </c>
    </row>
    <row r="11" spans="1:7" ht="24.75" customHeight="1">
      <c r="A11" s="34" t="s">
        <v>36</v>
      </c>
      <c r="B11" s="13">
        <v>0</v>
      </c>
      <c r="C11" s="13">
        <v>0</v>
      </c>
      <c r="D11" s="13">
        <v>0</v>
      </c>
      <c r="E11" s="13">
        <v>0</v>
      </c>
      <c r="F11" s="13">
        <f t="shared" si="0"/>
        <v>0</v>
      </c>
      <c r="G11" s="13">
        <f t="shared" si="1"/>
        <v>0</v>
      </c>
    </row>
    <row r="12" spans="1:7" ht="24.75" customHeight="1">
      <c r="A12" s="225" t="s">
        <v>37</v>
      </c>
      <c r="B12" s="12">
        <v>0</v>
      </c>
      <c r="C12" s="12">
        <v>0</v>
      </c>
      <c r="D12" s="12">
        <v>6</v>
      </c>
      <c r="E12" s="12">
        <v>210</v>
      </c>
      <c r="F12" s="12">
        <f t="shared" si="0"/>
        <v>6</v>
      </c>
      <c r="G12" s="12">
        <f t="shared" si="1"/>
        <v>210</v>
      </c>
    </row>
    <row r="13" spans="1:7" ht="24.75" customHeight="1">
      <c r="A13" s="34" t="s">
        <v>95</v>
      </c>
      <c r="B13" s="13">
        <v>0</v>
      </c>
      <c r="C13" s="13">
        <v>0</v>
      </c>
      <c r="D13" s="13">
        <v>0</v>
      </c>
      <c r="E13" s="13">
        <v>0</v>
      </c>
      <c r="F13" s="13">
        <f t="shared" si="0"/>
        <v>0</v>
      </c>
      <c r="G13" s="13">
        <f t="shared" si="1"/>
        <v>0</v>
      </c>
    </row>
    <row r="14" spans="1:7" ht="24.75" customHeight="1">
      <c r="A14" s="184" t="s">
        <v>94</v>
      </c>
      <c r="B14" s="12">
        <v>0</v>
      </c>
      <c r="C14" s="12">
        <v>0</v>
      </c>
      <c r="D14" s="12">
        <v>0</v>
      </c>
      <c r="E14" s="12">
        <v>0</v>
      </c>
      <c r="F14" s="12">
        <f t="shared" si="0"/>
        <v>0</v>
      </c>
      <c r="G14" s="12">
        <f t="shared" si="1"/>
        <v>0</v>
      </c>
    </row>
    <row r="15" spans="1:7" ht="24.75" customHeight="1">
      <c r="A15" s="34" t="s">
        <v>404</v>
      </c>
      <c r="B15" s="13">
        <v>18</v>
      </c>
      <c r="C15" s="13">
        <v>31000</v>
      </c>
      <c r="D15" s="13">
        <v>0</v>
      </c>
      <c r="E15" s="13">
        <v>0</v>
      </c>
      <c r="F15" s="13">
        <f t="shared" si="0"/>
        <v>18</v>
      </c>
      <c r="G15" s="13">
        <f t="shared" si="1"/>
        <v>31000</v>
      </c>
    </row>
    <row r="16" spans="1:7" ht="24.75" customHeight="1">
      <c r="A16" s="184" t="s">
        <v>38</v>
      </c>
      <c r="B16" s="12">
        <v>0</v>
      </c>
      <c r="C16" s="12">
        <v>0</v>
      </c>
      <c r="D16" s="12">
        <v>0</v>
      </c>
      <c r="E16" s="12">
        <v>0</v>
      </c>
      <c r="F16" s="12">
        <f t="shared" si="0"/>
        <v>0</v>
      </c>
      <c r="G16" s="12">
        <f t="shared" si="1"/>
        <v>0</v>
      </c>
    </row>
    <row r="17" spans="1:7" ht="24.75" customHeight="1" thickBot="1">
      <c r="A17" s="246" t="s">
        <v>39</v>
      </c>
      <c r="B17" s="245">
        <v>18</v>
      </c>
      <c r="C17" s="245">
        <v>20875</v>
      </c>
      <c r="D17" s="245">
        <v>0</v>
      </c>
      <c r="E17" s="245">
        <v>0</v>
      </c>
      <c r="F17" s="13">
        <f t="shared" si="0"/>
        <v>18</v>
      </c>
      <c r="G17" s="13">
        <f t="shared" si="1"/>
        <v>20875</v>
      </c>
    </row>
    <row r="18" spans="1:7" ht="24.75" customHeight="1" thickBot="1">
      <c r="A18" s="244" t="s">
        <v>2</v>
      </c>
      <c r="B18" s="77">
        <f aca="true" t="shared" si="2" ref="B18:G18">SUM(B5:B17)</f>
        <v>59</v>
      </c>
      <c r="C18" s="77">
        <f t="shared" si="2"/>
        <v>88975</v>
      </c>
      <c r="D18" s="77">
        <f t="shared" si="2"/>
        <v>238</v>
      </c>
      <c r="E18" s="77">
        <f t="shared" si="2"/>
        <v>90735</v>
      </c>
      <c r="F18" s="77">
        <f t="shared" si="2"/>
        <v>297</v>
      </c>
      <c r="G18" s="77">
        <f t="shared" si="2"/>
        <v>179710</v>
      </c>
    </row>
    <row r="19" ht="15.75" thickTop="1"/>
  </sheetData>
  <sheetProtection/>
  <mergeCells count="8">
    <mergeCell ref="A1:G1"/>
    <mergeCell ref="A2:B2"/>
    <mergeCell ref="C2:D2"/>
    <mergeCell ref="E2:G2"/>
    <mergeCell ref="A3:A4"/>
    <mergeCell ref="B3:C3"/>
    <mergeCell ref="D3:E3"/>
    <mergeCell ref="F3:G3"/>
  </mergeCells>
  <printOptions/>
  <pageMargins left="0.7" right="1.66" top="0.98" bottom="0.75" header="0.3" footer="0.3"/>
  <pageSetup horizontalDpi="600" verticalDpi="600" orientation="landscape" paperSize="9" scale="11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S54"/>
  <sheetViews>
    <sheetView rightToLeft="1" zoomScalePageLayoutView="0" workbookViewId="0" topLeftCell="A1">
      <selection activeCell="O7" sqref="O7"/>
    </sheetView>
  </sheetViews>
  <sheetFormatPr defaultColWidth="9.140625" defaultRowHeight="15"/>
  <cols>
    <col min="1" max="1" width="12.421875" style="0" customWidth="1"/>
    <col min="2" max="2" width="6.8515625" style="0" customWidth="1"/>
    <col min="3" max="3" width="7.8515625" style="0" customWidth="1"/>
    <col min="4" max="4" width="6.421875" style="0" customWidth="1"/>
    <col min="5" max="5" width="9.57421875" style="0" customWidth="1"/>
    <col min="6" max="6" width="6.140625" style="0" customWidth="1"/>
    <col min="7" max="7" width="9.8515625" style="0" customWidth="1"/>
    <col min="8" max="8" width="7.140625" style="0" customWidth="1"/>
    <col min="9" max="9" width="10.28125" style="0" customWidth="1"/>
    <col min="10" max="10" width="6.57421875" style="0" customWidth="1"/>
    <col min="11" max="11" width="12.421875" style="0" customWidth="1"/>
    <col min="12" max="12" width="6.57421875" style="0" customWidth="1"/>
    <col min="13" max="13" width="16.28125" style="0" customWidth="1"/>
  </cols>
  <sheetData>
    <row r="2" spans="1:13" ht="18">
      <c r="A2" s="285" t="s">
        <v>436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</row>
    <row r="3" spans="1:13" ht="15.75" customHeight="1">
      <c r="A3" s="285" t="s">
        <v>287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</row>
    <row r="4" spans="1:13" ht="17.25" customHeight="1">
      <c r="A4" s="153" t="s">
        <v>397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286" t="s">
        <v>86</v>
      </c>
      <c r="M4" s="286"/>
    </row>
    <row r="5" spans="1:13" ht="18" customHeight="1">
      <c r="A5" s="282" t="s">
        <v>288</v>
      </c>
      <c r="B5" s="284" t="s">
        <v>373</v>
      </c>
      <c r="C5" s="284"/>
      <c r="D5" s="284" t="s">
        <v>375</v>
      </c>
      <c r="E5" s="284"/>
      <c r="F5" s="284" t="s">
        <v>289</v>
      </c>
      <c r="G5" s="284"/>
      <c r="H5" s="284" t="s">
        <v>469</v>
      </c>
      <c r="I5" s="284"/>
      <c r="J5" s="284" t="s">
        <v>215</v>
      </c>
      <c r="K5" s="284"/>
      <c r="L5" s="284" t="s">
        <v>290</v>
      </c>
      <c r="M5" s="284"/>
    </row>
    <row r="6" spans="1:13" ht="17.25" customHeight="1" thickBot="1">
      <c r="A6" s="283"/>
      <c r="B6" s="98" t="s">
        <v>3</v>
      </c>
      <c r="C6" s="98" t="s">
        <v>4</v>
      </c>
      <c r="D6" s="98" t="s">
        <v>3</v>
      </c>
      <c r="E6" s="98" t="s">
        <v>4</v>
      </c>
      <c r="F6" s="98" t="s">
        <v>3</v>
      </c>
      <c r="G6" s="98" t="s">
        <v>4</v>
      </c>
      <c r="H6" s="98" t="s">
        <v>3</v>
      </c>
      <c r="I6" s="98" t="s">
        <v>4</v>
      </c>
      <c r="J6" s="98" t="s">
        <v>3</v>
      </c>
      <c r="K6" s="98" t="s">
        <v>4</v>
      </c>
      <c r="L6" s="98" t="s">
        <v>3</v>
      </c>
      <c r="M6" s="98" t="s">
        <v>4</v>
      </c>
    </row>
    <row r="7" spans="1:13" ht="19.5" customHeight="1" thickTop="1">
      <c r="A7" s="217" t="s">
        <v>7</v>
      </c>
      <c r="B7" s="63">
        <v>0</v>
      </c>
      <c r="C7" s="63">
        <v>0</v>
      </c>
      <c r="D7" s="63">
        <v>0</v>
      </c>
      <c r="E7" s="63">
        <v>0</v>
      </c>
      <c r="F7" s="63">
        <v>1</v>
      </c>
      <c r="G7" s="63">
        <v>406545</v>
      </c>
      <c r="H7" s="63">
        <v>0</v>
      </c>
      <c r="I7" s="63">
        <v>0</v>
      </c>
      <c r="J7" s="63">
        <v>2</v>
      </c>
      <c r="K7" s="63">
        <v>2036849</v>
      </c>
      <c r="L7" s="63">
        <f>B7+D7+F7+H7+J7</f>
        <v>3</v>
      </c>
      <c r="M7" s="63">
        <f>C7+E7+G7+I7+K7</f>
        <v>2443394</v>
      </c>
    </row>
    <row r="8" spans="1:13" ht="19.5" customHeight="1">
      <c r="A8" s="218" t="s">
        <v>291</v>
      </c>
      <c r="B8" s="154">
        <v>0</v>
      </c>
      <c r="C8" s="154">
        <v>0</v>
      </c>
      <c r="D8" s="154">
        <v>0</v>
      </c>
      <c r="E8" s="154">
        <v>0</v>
      </c>
      <c r="F8" s="154">
        <v>0</v>
      </c>
      <c r="G8" s="154">
        <v>0</v>
      </c>
      <c r="H8" s="154">
        <v>0</v>
      </c>
      <c r="I8" s="154">
        <v>0</v>
      </c>
      <c r="J8" s="154">
        <v>5</v>
      </c>
      <c r="K8" s="154">
        <v>5078166</v>
      </c>
      <c r="L8" s="154">
        <f aca="true" t="shared" si="0" ref="L8:L22">B8+D8+F8+H8+J8</f>
        <v>5</v>
      </c>
      <c r="M8" s="154">
        <f aca="true" t="shared" si="1" ref="M8:M22">C8+E8+G8+I8+K8</f>
        <v>5078166</v>
      </c>
    </row>
    <row r="9" spans="1:16" ht="19.5" customHeight="1">
      <c r="A9" s="217" t="s">
        <v>110</v>
      </c>
      <c r="B9" s="63">
        <v>0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2</v>
      </c>
      <c r="K9" s="63">
        <v>859708</v>
      </c>
      <c r="L9" s="63">
        <f t="shared" si="0"/>
        <v>2</v>
      </c>
      <c r="M9" s="63">
        <f t="shared" si="1"/>
        <v>859708</v>
      </c>
      <c r="P9" s="59"/>
    </row>
    <row r="10" spans="1:13" ht="19.5" customHeight="1">
      <c r="A10" s="218" t="s">
        <v>408</v>
      </c>
      <c r="B10" s="154">
        <v>0</v>
      </c>
      <c r="C10" s="154">
        <v>0</v>
      </c>
      <c r="D10" s="154">
        <v>0</v>
      </c>
      <c r="E10" s="154">
        <v>0</v>
      </c>
      <c r="F10" s="154">
        <v>0</v>
      </c>
      <c r="G10" s="154">
        <v>0</v>
      </c>
      <c r="H10" s="154">
        <v>0</v>
      </c>
      <c r="I10" s="154">
        <v>0</v>
      </c>
      <c r="J10" s="154">
        <v>4</v>
      </c>
      <c r="K10" s="154">
        <v>5151473</v>
      </c>
      <c r="L10" s="154">
        <f t="shared" si="0"/>
        <v>4</v>
      </c>
      <c r="M10" s="154">
        <f t="shared" si="1"/>
        <v>5151473</v>
      </c>
    </row>
    <row r="11" spans="1:13" ht="19.5" customHeight="1">
      <c r="A11" s="217" t="s">
        <v>111</v>
      </c>
      <c r="B11" s="63">
        <v>0</v>
      </c>
      <c r="C11" s="63">
        <v>0</v>
      </c>
      <c r="D11" s="63">
        <v>0</v>
      </c>
      <c r="E11" s="63">
        <v>0</v>
      </c>
      <c r="F11" s="63">
        <v>15</v>
      </c>
      <c r="G11" s="63">
        <v>6740520</v>
      </c>
      <c r="H11" s="63">
        <v>2</v>
      </c>
      <c r="I11" s="63">
        <v>326288</v>
      </c>
      <c r="J11" s="63">
        <v>2</v>
      </c>
      <c r="K11" s="63">
        <v>1581788</v>
      </c>
      <c r="L11" s="63">
        <f t="shared" si="0"/>
        <v>19</v>
      </c>
      <c r="M11" s="63">
        <f t="shared" si="1"/>
        <v>8648596</v>
      </c>
    </row>
    <row r="12" spans="1:13" ht="19.5" customHeight="1">
      <c r="A12" s="218" t="s">
        <v>293</v>
      </c>
      <c r="B12" s="154">
        <v>0</v>
      </c>
      <c r="C12" s="154">
        <v>0</v>
      </c>
      <c r="D12" s="154">
        <v>0</v>
      </c>
      <c r="E12" s="154">
        <v>0</v>
      </c>
      <c r="F12" s="154">
        <v>0</v>
      </c>
      <c r="G12" s="154">
        <v>0</v>
      </c>
      <c r="H12" s="154">
        <v>0</v>
      </c>
      <c r="I12" s="154">
        <v>0</v>
      </c>
      <c r="J12" s="154">
        <v>22</v>
      </c>
      <c r="K12" s="154">
        <v>16016931</v>
      </c>
      <c r="L12" s="154">
        <f t="shared" si="0"/>
        <v>22</v>
      </c>
      <c r="M12" s="154">
        <f t="shared" si="1"/>
        <v>16016931</v>
      </c>
    </row>
    <row r="13" spans="1:13" ht="19.5" customHeight="1">
      <c r="A13" s="217" t="s">
        <v>457</v>
      </c>
      <c r="B13" s="63">
        <v>0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9</v>
      </c>
      <c r="K13" s="63">
        <v>4860674</v>
      </c>
      <c r="L13" s="63">
        <f t="shared" si="0"/>
        <v>9</v>
      </c>
      <c r="M13" s="63">
        <f t="shared" si="1"/>
        <v>4860674</v>
      </c>
    </row>
    <row r="14" spans="1:13" ht="19.5" customHeight="1">
      <c r="A14" s="218" t="s">
        <v>294</v>
      </c>
      <c r="B14" s="154">
        <v>0</v>
      </c>
      <c r="C14" s="154">
        <v>0</v>
      </c>
      <c r="D14" s="154">
        <v>0</v>
      </c>
      <c r="E14" s="154">
        <v>0</v>
      </c>
      <c r="F14" s="154">
        <v>0</v>
      </c>
      <c r="G14" s="154">
        <v>0</v>
      </c>
      <c r="H14" s="154">
        <v>0</v>
      </c>
      <c r="I14" s="154">
        <v>0</v>
      </c>
      <c r="J14" s="154">
        <v>8</v>
      </c>
      <c r="K14" s="154">
        <v>4599775</v>
      </c>
      <c r="L14" s="154">
        <f t="shared" si="0"/>
        <v>8</v>
      </c>
      <c r="M14" s="154">
        <f t="shared" si="1"/>
        <v>4599775</v>
      </c>
    </row>
    <row r="15" spans="1:13" ht="19.5" customHeight="1">
      <c r="A15" s="217" t="s">
        <v>458</v>
      </c>
      <c r="B15" s="63">
        <v>0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2</v>
      </c>
      <c r="K15" s="63">
        <v>16284412</v>
      </c>
      <c r="L15" s="63">
        <f t="shared" si="0"/>
        <v>2</v>
      </c>
      <c r="M15" s="63">
        <f t="shared" si="1"/>
        <v>16284412</v>
      </c>
    </row>
    <row r="16" spans="1:13" ht="19.5" customHeight="1">
      <c r="A16" s="218" t="s">
        <v>372</v>
      </c>
      <c r="B16" s="200">
        <v>0</v>
      </c>
      <c r="C16" s="200">
        <v>0</v>
      </c>
      <c r="D16" s="200">
        <v>0</v>
      </c>
      <c r="E16" s="200">
        <v>0</v>
      </c>
      <c r="F16" s="200">
        <v>0</v>
      </c>
      <c r="G16" s="200">
        <v>0</v>
      </c>
      <c r="H16" s="200">
        <v>0</v>
      </c>
      <c r="I16" s="154">
        <v>0</v>
      </c>
      <c r="J16" s="200">
        <v>2</v>
      </c>
      <c r="K16" s="154">
        <v>912014</v>
      </c>
      <c r="L16" s="154">
        <f t="shared" si="0"/>
        <v>2</v>
      </c>
      <c r="M16" s="154">
        <f t="shared" si="1"/>
        <v>912014</v>
      </c>
    </row>
    <row r="17" spans="1:13" ht="19.5" customHeight="1">
      <c r="A17" s="217" t="s">
        <v>459</v>
      </c>
      <c r="B17" s="63">
        <v>0</v>
      </c>
      <c r="C17" s="63">
        <v>0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1</v>
      </c>
      <c r="K17" s="63">
        <v>49873</v>
      </c>
      <c r="L17" s="63">
        <f t="shared" si="0"/>
        <v>1</v>
      </c>
      <c r="M17" s="63">
        <f t="shared" si="1"/>
        <v>49873</v>
      </c>
    </row>
    <row r="18" spans="1:13" ht="19.5" customHeight="1">
      <c r="A18" s="218" t="s">
        <v>460</v>
      </c>
      <c r="B18" s="200">
        <v>0</v>
      </c>
      <c r="C18" s="200">
        <v>0</v>
      </c>
      <c r="D18" s="200">
        <v>0</v>
      </c>
      <c r="E18" s="200">
        <v>0</v>
      </c>
      <c r="F18" s="200">
        <v>0</v>
      </c>
      <c r="G18" s="200">
        <v>0</v>
      </c>
      <c r="H18" s="200">
        <v>0</v>
      </c>
      <c r="I18" s="154">
        <v>0</v>
      </c>
      <c r="J18" s="200">
        <v>2</v>
      </c>
      <c r="K18" s="154">
        <v>882274</v>
      </c>
      <c r="L18" s="154">
        <f t="shared" si="0"/>
        <v>2</v>
      </c>
      <c r="M18" s="154">
        <f t="shared" si="1"/>
        <v>882274</v>
      </c>
    </row>
    <row r="19" spans="1:13" ht="19.5" customHeight="1">
      <c r="A19" s="217" t="s">
        <v>376</v>
      </c>
      <c r="B19" s="63">
        <v>0</v>
      </c>
      <c r="C19" s="63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4</v>
      </c>
      <c r="K19" s="63">
        <v>1893253</v>
      </c>
      <c r="L19" s="63">
        <f t="shared" si="0"/>
        <v>4</v>
      </c>
      <c r="M19" s="63">
        <f t="shared" si="1"/>
        <v>1893253</v>
      </c>
    </row>
    <row r="20" spans="1:13" ht="19.5" customHeight="1">
      <c r="A20" s="218" t="s">
        <v>461</v>
      </c>
      <c r="B20" s="200">
        <v>0</v>
      </c>
      <c r="C20" s="200">
        <v>0</v>
      </c>
      <c r="D20" s="200">
        <v>0</v>
      </c>
      <c r="E20" s="200">
        <v>0</v>
      </c>
      <c r="F20" s="200">
        <v>0</v>
      </c>
      <c r="G20" s="200">
        <v>0</v>
      </c>
      <c r="H20" s="200">
        <v>0</v>
      </c>
      <c r="I20" s="154">
        <v>0</v>
      </c>
      <c r="J20" s="200">
        <v>2</v>
      </c>
      <c r="K20" s="154">
        <v>3977807</v>
      </c>
      <c r="L20" s="154">
        <f t="shared" si="0"/>
        <v>2</v>
      </c>
      <c r="M20" s="154">
        <f t="shared" si="1"/>
        <v>3977807</v>
      </c>
    </row>
    <row r="21" spans="1:13" ht="19.5" customHeight="1">
      <c r="A21" s="217" t="s">
        <v>462</v>
      </c>
      <c r="B21" s="63">
        <v>0</v>
      </c>
      <c r="C21" s="63">
        <v>0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3</v>
      </c>
      <c r="K21" s="63">
        <v>866685</v>
      </c>
      <c r="L21" s="63">
        <f t="shared" si="0"/>
        <v>3</v>
      </c>
      <c r="M21" s="63">
        <f t="shared" si="1"/>
        <v>866685</v>
      </c>
    </row>
    <row r="22" spans="1:13" ht="19.5" customHeight="1" thickBot="1">
      <c r="A22" s="200" t="s">
        <v>463</v>
      </c>
      <c r="B22" s="200">
        <v>0</v>
      </c>
      <c r="C22" s="200">
        <v>0</v>
      </c>
      <c r="D22" s="200">
        <v>1</v>
      </c>
      <c r="E22" s="154">
        <v>1898757</v>
      </c>
      <c r="F22" s="200">
        <v>0</v>
      </c>
      <c r="G22" s="200">
        <v>0</v>
      </c>
      <c r="H22" s="200">
        <v>0</v>
      </c>
      <c r="I22" s="200">
        <v>0</v>
      </c>
      <c r="J22" s="200">
        <v>0</v>
      </c>
      <c r="K22" s="200">
        <v>0</v>
      </c>
      <c r="L22" s="154">
        <f t="shared" si="0"/>
        <v>1</v>
      </c>
      <c r="M22" s="154">
        <f t="shared" si="1"/>
        <v>1898757</v>
      </c>
    </row>
    <row r="23" spans="1:13" ht="19.5" customHeight="1" thickBot="1">
      <c r="A23" s="173" t="s">
        <v>84</v>
      </c>
      <c r="B23" s="155">
        <f>SUM(B7:B22)</f>
        <v>0</v>
      </c>
      <c r="C23" s="155">
        <f aca="true" t="shared" si="2" ref="C23:M23">SUM(C7:C22)</f>
        <v>0</v>
      </c>
      <c r="D23" s="155">
        <f t="shared" si="2"/>
        <v>1</v>
      </c>
      <c r="E23" s="155">
        <f t="shared" si="2"/>
        <v>1898757</v>
      </c>
      <c r="F23" s="155">
        <f t="shared" si="2"/>
        <v>16</v>
      </c>
      <c r="G23" s="155">
        <f t="shared" si="2"/>
        <v>7147065</v>
      </c>
      <c r="H23" s="155">
        <f t="shared" si="2"/>
        <v>2</v>
      </c>
      <c r="I23" s="155">
        <f t="shared" si="2"/>
        <v>326288</v>
      </c>
      <c r="J23" s="155">
        <f t="shared" si="2"/>
        <v>70</v>
      </c>
      <c r="K23" s="155">
        <f t="shared" si="2"/>
        <v>65051682</v>
      </c>
      <c r="L23" s="155">
        <f t="shared" si="2"/>
        <v>89</v>
      </c>
      <c r="M23" s="155">
        <f t="shared" si="2"/>
        <v>74423792</v>
      </c>
    </row>
    <row r="24" spans="1:13" ht="15.75" thickTop="1">
      <c r="A24" s="156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</row>
    <row r="25" spans="1:13" ht="15">
      <c r="A25" s="156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</row>
    <row r="26" spans="1:13" ht="15">
      <c r="A26" s="156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</row>
    <row r="27" spans="1:13" ht="15">
      <c r="A27" s="156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</row>
    <row r="28" spans="1:13" ht="21.75" customHeight="1">
      <c r="A28" s="285" t="s">
        <v>436</v>
      </c>
      <c r="B28" s="285"/>
      <c r="C28" s="285"/>
      <c r="D28" s="285"/>
      <c r="E28" s="285"/>
      <c r="F28" s="285"/>
      <c r="G28" s="285"/>
      <c r="H28" s="285"/>
      <c r="I28" s="285"/>
      <c r="J28" s="285"/>
      <c r="K28" s="285"/>
      <c r="L28" s="285"/>
      <c r="M28" s="285"/>
    </row>
    <row r="29" spans="1:13" ht="19.5" customHeight="1">
      <c r="A29" s="285" t="s">
        <v>287</v>
      </c>
      <c r="B29" s="285"/>
      <c r="C29" s="285"/>
      <c r="D29" s="285"/>
      <c r="E29" s="285"/>
      <c r="F29" s="285"/>
      <c r="G29" s="285"/>
      <c r="H29" s="285"/>
      <c r="I29" s="285"/>
      <c r="J29" s="285"/>
      <c r="K29" s="285"/>
      <c r="L29" s="285"/>
      <c r="M29" s="285"/>
    </row>
    <row r="30" spans="1:13" ht="17.25" customHeight="1">
      <c r="A30" s="287" t="s">
        <v>398</v>
      </c>
      <c r="B30" s="287"/>
      <c r="C30" s="93"/>
      <c r="D30" s="93"/>
      <c r="E30" s="93"/>
      <c r="F30" s="93"/>
      <c r="G30" s="93"/>
      <c r="H30" s="93"/>
      <c r="I30" s="93"/>
      <c r="J30" s="93"/>
      <c r="K30" s="93"/>
      <c r="L30" s="286" t="s">
        <v>86</v>
      </c>
      <c r="M30" s="286"/>
    </row>
    <row r="31" spans="1:13" ht="18.75" customHeight="1">
      <c r="A31" s="282" t="s">
        <v>288</v>
      </c>
      <c r="B31" s="284" t="s">
        <v>374</v>
      </c>
      <c r="C31" s="284"/>
      <c r="D31" s="284" t="s">
        <v>295</v>
      </c>
      <c r="E31" s="284"/>
      <c r="F31" s="284" t="s">
        <v>296</v>
      </c>
      <c r="G31" s="284"/>
      <c r="H31" s="284" t="s">
        <v>469</v>
      </c>
      <c r="I31" s="284"/>
      <c r="J31" s="284" t="s">
        <v>297</v>
      </c>
      <c r="K31" s="284"/>
      <c r="L31" s="284" t="s">
        <v>217</v>
      </c>
      <c r="M31" s="284"/>
    </row>
    <row r="32" spans="1:13" ht="21.75" customHeight="1" thickBot="1">
      <c r="A32" s="283"/>
      <c r="B32" s="98" t="s">
        <v>142</v>
      </c>
      <c r="C32" s="98" t="s">
        <v>4</v>
      </c>
      <c r="D32" s="98" t="s">
        <v>142</v>
      </c>
      <c r="E32" s="98" t="s">
        <v>4</v>
      </c>
      <c r="F32" s="98" t="s">
        <v>142</v>
      </c>
      <c r="G32" s="98" t="s">
        <v>4</v>
      </c>
      <c r="H32" s="98" t="s">
        <v>142</v>
      </c>
      <c r="I32" s="98" t="s">
        <v>4</v>
      </c>
      <c r="J32" s="98" t="s">
        <v>142</v>
      </c>
      <c r="K32" s="98" t="s">
        <v>4</v>
      </c>
      <c r="L32" s="98" t="s">
        <v>142</v>
      </c>
      <c r="M32" s="98" t="s">
        <v>4</v>
      </c>
    </row>
    <row r="33" spans="1:13" ht="19.5" customHeight="1" thickTop="1">
      <c r="A33" s="217" t="s">
        <v>409</v>
      </c>
      <c r="B33" s="158">
        <v>0</v>
      </c>
      <c r="C33" s="158">
        <v>0</v>
      </c>
      <c r="D33" s="158">
        <v>0</v>
      </c>
      <c r="E33" s="158">
        <v>0</v>
      </c>
      <c r="F33" s="158">
        <v>0</v>
      </c>
      <c r="G33" s="158">
        <v>0</v>
      </c>
      <c r="H33" s="158">
        <v>0</v>
      </c>
      <c r="I33" s="158">
        <v>0</v>
      </c>
      <c r="J33" s="158">
        <v>1</v>
      </c>
      <c r="K33" s="158">
        <v>111960</v>
      </c>
      <c r="L33" s="158">
        <f>B33+D33+F33+H33+J33</f>
        <v>1</v>
      </c>
      <c r="M33" s="158">
        <f>C33+E33+G33+I33+K33</f>
        <v>111960</v>
      </c>
    </row>
    <row r="34" spans="1:13" ht="19.5" customHeight="1">
      <c r="A34" s="211" t="s">
        <v>377</v>
      </c>
      <c r="B34" s="154">
        <v>0</v>
      </c>
      <c r="C34" s="154">
        <v>0</v>
      </c>
      <c r="D34" s="154">
        <v>0</v>
      </c>
      <c r="E34" s="154">
        <v>0</v>
      </c>
      <c r="F34" s="154">
        <v>0</v>
      </c>
      <c r="G34" s="154">
        <v>0</v>
      </c>
      <c r="H34" s="154">
        <v>0</v>
      </c>
      <c r="I34" s="154">
        <v>0</v>
      </c>
      <c r="J34" s="154">
        <v>0</v>
      </c>
      <c r="K34" s="154">
        <v>0</v>
      </c>
      <c r="L34" s="154">
        <f aca="true" t="shared" si="3" ref="L34:L49">B34+D34+F34+H34+J34</f>
        <v>0</v>
      </c>
      <c r="M34" s="154">
        <f aca="true" t="shared" si="4" ref="M34:M49">C34+E34+G34+I34+K34</f>
        <v>0</v>
      </c>
    </row>
    <row r="35" spans="1:13" ht="19.5" customHeight="1">
      <c r="A35" s="217" t="s">
        <v>464</v>
      </c>
      <c r="B35" s="158">
        <v>0</v>
      </c>
      <c r="C35" s="158">
        <v>0</v>
      </c>
      <c r="D35" s="158">
        <v>0</v>
      </c>
      <c r="E35" s="158">
        <v>0</v>
      </c>
      <c r="F35" s="158">
        <v>0</v>
      </c>
      <c r="G35" s="158">
        <v>0</v>
      </c>
      <c r="H35" s="158">
        <v>0</v>
      </c>
      <c r="I35" s="158">
        <v>0</v>
      </c>
      <c r="J35" s="158">
        <v>1</v>
      </c>
      <c r="K35" s="158">
        <v>132535</v>
      </c>
      <c r="L35" s="158">
        <f t="shared" si="3"/>
        <v>1</v>
      </c>
      <c r="M35" s="158">
        <f t="shared" si="4"/>
        <v>132535</v>
      </c>
    </row>
    <row r="36" spans="1:13" ht="19.5" customHeight="1">
      <c r="A36" s="211" t="s">
        <v>465</v>
      </c>
      <c r="B36" s="154">
        <v>0</v>
      </c>
      <c r="C36" s="154">
        <v>0</v>
      </c>
      <c r="D36" s="154">
        <v>0</v>
      </c>
      <c r="E36" s="154">
        <v>0</v>
      </c>
      <c r="F36" s="154">
        <v>0</v>
      </c>
      <c r="G36" s="154">
        <v>0</v>
      </c>
      <c r="H36" s="154">
        <v>0</v>
      </c>
      <c r="I36" s="154">
        <v>0</v>
      </c>
      <c r="J36" s="154">
        <v>1</v>
      </c>
      <c r="K36" s="154">
        <v>2621550</v>
      </c>
      <c r="L36" s="154">
        <f t="shared" si="3"/>
        <v>1</v>
      </c>
      <c r="M36" s="154">
        <f t="shared" si="4"/>
        <v>2621550</v>
      </c>
    </row>
    <row r="37" spans="1:13" ht="19.5" customHeight="1">
      <c r="A37" s="217" t="s">
        <v>378</v>
      </c>
      <c r="B37" s="158">
        <v>0</v>
      </c>
      <c r="C37" s="158">
        <v>0</v>
      </c>
      <c r="D37" s="158">
        <v>0</v>
      </c>
      <c r="E37" s="158">
        <v>0</v>
      </c>
      <c r="F37" s="158">
        <v>15</v>
      </c>
      <c r="G37" s="158">
        <v>6350420</v>
      </c>
      <c r="H37" s="158">
        <v>0</v>
      </c>
      <c r="I37" s="158">
        <v>0</v>
      </c>
      <c r="J37" s="158">
        <v>159</v>
      </c>
      <c r="K37" s="158">
        <v>108869015</v>
      </c>
      <c r="L37" s="158">
        <f t="shared" si="3"/>
        <v>174</v>
      </c>
      <c r="M37" s="158">
        <f t="shared" si="4"/>
        <v>115219435</v>
      </c>
    </row>
    <row r="38" spans="1:19" ht="19.5" customHeight="1">
      <c r="A38" s="211" t="s">
        <v>379</v>
      </c>
      <c r="B38" s="154">
        <v>0</v>
      </c>
      <c r="C38" s="154">
        <v>0</v>
      </c>
      <c r="D38" s="154">
        <v>0</v>
      </c>
      <c r="E38" s="154">
        <v>0</v>
      </c>
      <c r="F38" s="154">
        <v>0</v>
      </c>
      <c r="G38" s="154">
        <v>0</v>
      </c>
      <c r="H38" s="154">
        <v>0</v>
      </c>
      <c r="I38" s="154">
        <v>0</v>
      </c>
      <c r="J38" s="154">
        <v>32</v>
      </c>
      <c r="K38" s="154">
        <v>31123891</v>
      </c>
      <c r="L38" s="154">
        <f t="shared" si="3"/>
        <v>32</v>
      </c>
      <c r="M38" s="154">
        <f t="shared" si="4"/>
        <v>31123891</v>
      </c>
      <c r="S38" t="s">
        <v>56</v>
      </c>
    </row>
    <row r="39" spans="1:13" ht="19.5" customHeight="1">
      <c r="A39" s="201" t="s">
        <v>466</v>
      </c>
      <c r="B39" s="158">
        <v>0</v>
      </c>
      <c r="C39" s="158">
        <v>0</v>
      </c>
      <c r="D39" s="158">
        <v>0</v>
      </c>
      <c r="E39" s="158">
        <v>0</v>
      </c>
      <c r="F39" s="158">
        <v>0</v>
      </c>
      <c r="G39" s="158">
        <v>0</v>
      </c>
      <c r="H39" s="158">
        <v>0</v>
      </c>
      <c r="I39" s="158">
        <v>0</v>
      </c>
      <c r="J39" s="158">
        <v>6</v>
      </c>
      <c r="K39" s="158">
        <v>2644672</v>
      </c>
      <c r="L39" s="158">
        <f t="shared" si="3"/>
        <v>6</v>
      </c>
      <c r="M39" s="158">
        <f t="shared" si="4"/>
        <v>2644672</v>
      </c>
    </row>
    <row r="40" spans="1:13" ht="19.5" customHeight="1">
      <c r="A40" s="211" t="s">
        <v>380</v>
      </c>
      <c r="B40" s="154">
        <v>0</v>
      </c>
      <c r="C40" s="154">
        <v>0</v>
      </c>
      <c r="D40" s="154">
        <v>0</v>
      </c>
      <c r="E40" s="154">
        <v>0</v>
      </c>
      <c r="F40" s="154">
        <v>0</v>
      </c>
      <c r="G40" s="154">
        <v>0</v>
      </c>
      <c r="H40" s="154">
        <v>0</v>
      </c>
      <c r="I40" s="154">
        <v>0</v>
      </c>
      <c r="J40" s="154">
        <v>15</v>
      </c>
      <c r="K40" s="154">
        <v>15223381</v>
      </c>
      <c r="L40" s="154">
        <f t="shared" si="3"/>
        <v>15</v>
      </c>
      <c r="M40" s="154">
        <f t="shared" si="4"/>
        <v>15223381</v>
      </c>
    </row>
    <row r="41" spans="1:13" ht="19.5" customHeight="1">
      <c r="A41" s="201" t="s">
        <v>467</v>
      </c>
      <c r="B41" s="158">
        <v>0</v>
      </c>
      <c r="C41" s="158">
        <v>0</v>
      </c>
      <c r="D41" s="158">
        <v>0</v>
      </c>
      <c r="E41" s="158">
        <v>0</v>
      </c>
      <c r="F41" s="158">
        <v>0</v>
      </c>
      <c r="G41" s="158">
        <v>0</v>
      </c>
      <c r="H41" s="158">
        <v>0</v>
      </c>
      <c r="I41" s="158">
        <v>0</v>
      </c>
      <c r="J41" s="158">
        <v>1</v>
      </c>
      <c r="K41" s="158">
        <v>743120</v>
      </c>
      <c r="L41" s="158">
        <f t="shared" si="3"/>
        <v>1</v>
      </c>
      <c r="M41" s="158">
        <f t="shared" si="4"/>
        <v>743120</v>
      </c>
    </row>
    <row r="42" spans="1:13" ht="19.5" customHeight="1">
      <c r="A42" s="211" t="s">
        <v>381</v>
      </c>
      <c r="B42" s="154">
        <v>0</v>
      </c>
      <c r="C42" s="154">
        <v>0</v>
      </c>
      <c r="D42" s="154">
        <v>0</v>
      </c>
      <c r="E42" s="154">
        <v>0</v>
      </c>
      <c r="F42" s="154">
        <v>0</v>
      </c>
      <c r="G42" s="154">
        <v>0</v>
      </c>
      <c r="H42" s="154">
        <v>0</v>
      </c>
      <c r="I42" s="154">
        <v>0</v>
      </c>
      <c r="J42" s="154">
        <v>2</v>
      </c>
      <c r="K42" s="154">
        <v>1924449</v>
      </c>
      <c r="L42" s="154">
        <f t="shared" si="3"/>
        <v>2</v>
      </c>
      <c r="M42" s="154">
        <f t="shared" si="4"/>
        <v>1924449</v>
      </c>
    </row>
    <row r="43" spans="1:13" ht="19.5" customHeight="1">
      <c r="A43" s="201" t="s">
        <v>410</v>
      </c>
      <c r="B43" s="158">
        <v>0</v>
      </c>
      <c r="C43" s="158">
        <v>0</v>
      </c>
      <c r="D43" s="158">
        <v>0</v>
      </c>
      <c r="E43" s="158">
        <v>0</v>
      </c>
      <c r="F43" s="158">
        <v>0</v>
      </c>
      <c r="G43" s="158">
        <v>0</v>
      </c>
      <c r="H43" s="158">
        <v>0</v>
      </c>
      <c r="I43" s="158">
        <v>0</v>
      </c>
      <c r="J43" s="158">
        <v>4</v>
      </c>
      <c r="K43" s="158">
        <v>3807072</v>
      </c>
      <c r="L43" s="158">
        <f t="shared" si="3"/>
        <v>4</v>
      </c>
      <c r="M43" s="158">
        <f t="shared" si="4"/>
        <v>3807072</v>
      </c>
    </row>
    <row r="44" spans="1:13" ht="19.5" customHeight="1">
      <c r="A44" s="211" t="s">
        <v>387</v>
      </c>
      <c r="B44" s="154">
        <v>0</v>
      </c>
      <c r="C44" s="154">
        <v>0</v>
      </c>
      <c r="D44" s="154">
        <v>0</v>
      </c>
      <c r="E44" s="154">
        <v>0</v>
      </c>
      <c r="F44" s="154">
        <v>0</v>
      </c>
      <c r="G44" s="154">
        <v>0</v>
      </c>
      <c r="H44" s="154">
        <v>0</v>
      </c>
      <c r="I44" s="154">
        <v>0</v>
      </c>
      <c r="J44" s="154">
        <v>1</v>
      </c>
      <c r="K44" s="154">
        <v>882139</v>
      </c>
      <c r="L44" s="154">
        <f t="shared" si="3"/>
        <v>1</v>
      </c>
      <c r="M44" s="154">
        <f t="shared" si="4"/>
        <v>882139</v>
      </c>
    </row>
    <row r="45" spans="1:13" ht="19.5" customHeight="1">
      <c r="A45" s="201" t="s">
        <v>382</v>
      </c>
      <c r="B45" s="158">
        <v>0</v>
      </c>
      <c r="C45" s="158">
        <v>0</v>
      </c>
      <c r="D45" s="158">
        <v>0</v>
      </c>
      <c r="E45" s="158">
        <v>0</v>
      </c>
      <c r="F45" s="158">
        <v>0</v>
      </c>
      <c r="G45" s="158">
        <v>0</v>
      </c>
      <c r="H45" s="158">
        <v>0</v>
      </c>
      <c r="I45" s="158">
        <v>0</v>
      </c>
      <c r="J45" s="158">
        <v>1</v>
      </c>
      <c r="K45" s="158">
        <v>786389</v>
      </c>
      <c r="L45" s="158">
        <f t="shared" si="3"/>
        <v>1</v>
      </c>
      <c r="M45" s="158">
        <f t="shared" si="4"/>
        <v>786389</v>
      </c>
    </row>
    <row r="46" spans="1:13" ht="19.5" customHeight="1">
      <c r="A46" s="211" t="s">
        <v>298</v>
      </c>
      <c r="B46" s="154">
        <v>0</v>
      </c>
      <c r="C46" s="154">
        <v>0</v>
      </c>
      <c r="D46" s="154">
        <v>3</v>
      </c>
      <c r="E46" s="154">
        <v>5227312</v>
      </c>
      <c r="F46" s="154">
        <v>1</v>
      </c>
      <c r="G46" s="154">
        <v>37494908</v>
      </c>
      <c r="H46" s="154">
        <v>2</v>
      </c>
      <c r="I46" s="154">
        <v>6882048</v>
      </c>
      <c r="J46" s="154">
        <v>0</v>
      </c>
      <c r="K46" s="154">
        <v>0</v>
      </c>
      <c r="L46" s="154">
        <f t="shared" si="3"/>
        <v>6</v>
      </c>
      <c r="M46" s="154">
        <f t="shared" si="4"/>
        <v>49604268</v>
      </c>
    </row>
    <row r="47" spans="1:13" ht="19.5" customHeight="1">
      <c r="A47" s="201" t="s">
        <v>383</v>
      </c>
      <c r="B47" s="158">
        <v>0</v>
      </c>
      <c r="C47" s="158">
        <v>0</v>
      </c>
      <c r="D47" s="158">
        <v>1</v>
      </c>
      <c r="E47" s="158">
        <v>430114</v>
      </c>
      <c r="F47" s="158">
        <v>0</v>
      </c>
      <c r="G47" s="158">
        <v>0</v>
      </c>
      <c r="H47" s="158">
        <v>0</v>
      </c>
      <c r="I47" s="158">
        <v>0</v>
      </c>
      <c r="J47" s="158">
        <v>1</v>
      </c>
      <c r="K47" s="158">
        <v>323857</v>
      </c>
      <c r="L47" s="158">
        <f t="shared" si="3"/>
        <v>2</v>
      </c>
      <c r="M47" s="158">
        <f t="shared" si="4"/>
        <v>753971</v>
      </c>
    </row>
    <row r="48" spans="1:13" ht="19.5" customHeight="1">
      <c r="A48" s="211" t="s">
        <v>468</v>
      </c>
      <c r="B48" s="154">
        <v>0</v>
      </c>
      <c r="C48" s="154">
        <v>0</v>
      </c>
      <c r="D48" s="154">
        <v>0</v>
      </c>
      <c r="E48" s="154">
        <v>0</v>
      </c>
      <c r="F48" s="154">
        <v>0</v>
      </c>
      <c r="G48" s="154">
        <v>0</v>
      </c>
      <c r="H48" s="154">
        <v>0</v>
      </c>
      <c r="I48" s="154">
        <v>0</v>
      </c>
      <c r="J48" s="154">
        <v>7</v>
      </c>
      <c r="K48" s="154">
        <v>6073928</v>
      </c>
      <c r="L48" s="154">
        <f t="shared" si="3"/>
        <v>7</v>
      </c>
      <c r="M48" s="154">
        <f t="shared" si="4"/>
        <v>6073928</v>
      </c>
    </row>
    <row r="49" spans="1:13" ht="19.5" customHeight="1" thickBot="1">
      <c r="A49" s="201" t="s">
        <v>384</v>
      </c>
      <c r="B49" s="158">
        <v>0</v>
      </c>
      <c r="C49" s="158">
        <v>0</v>
      </c>
      <c r="D49" s="158">
        <v>0</v>
      </c>
      <c r="E49" s="158">
        <v>0</v>
      </c>
      <c r="F49" s="158">
        <v>0</v>
      </c>
      <c r="G49" s="158">
        <v>0</v>
      </c>
      <c r="H49" s="158">
        <v>0</v>
      </c>
      <c r="I49" s="158">
        <v>0</v>
      </c>
      <c r="J49" s="158">
        <v>5</v>
      </c>
      <c r="K49" s="158">
        <v>1768235</v>
      </c>
      <c r="L49" s="158">
        <f t="shared" si="3"/>
        <v>5</v>
      </c>
      <c r="M49" s="158">
        <f t="shared" si="4"/>
        <v>1768235</v>
      </c>
    </row>
    <row r="50" spans="1:13" ht="19.5" customHeight="1" thickBot="1">
      <c r="A50" s="219" t="s">
        <v>84</v>
      </c>
      <c r="B50" s="155">
        <f>SUM(B33:B49)</f>
        <v>0</v>
      </c>
      <c r="C50" s="155">
        <f aca="true" t="shared" si="5" ref="C50:M50">SUM(C33:C49)</f>
        <v>0</v>
      </c>
      <c r="D50" s="155">
        <f t="shared" si="5"/>
        <v>4</v>
      </c>
      <c r="E50" s="155">
        <f t="shared" si="5"/>
        <v>5657426</v>
      </c>
      <c r="F50" s="155">
        <f t="shared" si="5"/>
        <v>16</v>
      </c>
      <c r="G50" s="155">
        <f t="shared" si="5"/>
        <v>43845328</v>
      </c>
      <c r="H50" s="155">
        <f t="shared" si="5"/>
        <v>2</v>
      </c>
      <c r="I50" s="155">
        <f t="shared" si="5"/>
        <v>6882048</v>
      </c>
      <c r="J50" s="155">
        <f t="shared" si="5"/>
        <v>237</v>
      </c>
      <c r="K50" s="155">
        <f t="shared" si="5"/>
        <v>177036193</v>
      </c>
      <c r="L50" s="155">
        <f t="shared" si="5"/>
        <v>259</v>
      </c>
      <c r="M50" s="155">
        <f t="shared" si="5"/>
        <v>233420995</v>
      </c>
    </row>
    <row r="51" spans="1:13" ht="19.5" customHeight="1" thickBot="1" thickTop="1">
      <c r="A51" s="219" t="s">
        <v>85</v>
      </c>
      <c r="B51" s="155">
        <f aca="true" t="shared" si="6" ref="B51:M51">B23+B50</f>
        <v>0</v>
      </c>
      <c r="C51" s="155">
        <f t="shared" si="6"/>
        <v>0</v>
      </c>
      <c r="D51" s="155">
        <f t="shared" si="6"/>
        <v>5</v>
      </c>
      <c r="E51" s="155">
        <f t="shared" si="6"/>
        <v>7556183</v>
      </c>
      <c r="F51" s="155">
        <f t="shared" si="6"/>
        <v>32</v>
      </c>
      <c r="G51" s="155">
        <f t="shared" si="6"/>
        <v>50992393</v>
      </c>
      <c r="H51" s="155">
        <f t="shared" si="6"/>
        <v>4</v>
      </c>
      <c r="I51" s="155">
        <f t="shared" si="6"/>
        <v>7208336</v>
      </c>
      <c r="J51" s="155">
        <f t="shared" si="6"/>
        <v>307</v>
      </c>
      <c r="K51" s="155">
        <f t="shared" si="6"/>
        <v>242087875</v>
      </c>
      <c r="L51" s="155">
        <f t="shared" si="6"/>
        <v>348</v>
      </c>
      <c r="M51" s="155">
        <f t="shared" si="6"/>
        <v>307844787</v>
      </c>
    </row>
    <row r="52" spans="1:13" ht="15.75" thickTop="1">
      <c r="A52" s="159"/>
      <c r="B52" s="160"/>
      <c r="C52" s="160"/>
      <c r="D52" s="160"/>
      <c r="E52" s="160"/>
      <c r="F52" s="160"/>
      <c r="G52" s="160"/>
      <c r="H52" s="160"/>
      <c r="I52" s="160"/>
      <c r="J52" s="161"/>
      <c r="K52" s="161"/>
      <c r="L52" s="161"/>
      <c r="M52" s="161"/>
    </row>
    <row r="53" spans="1:13" ht="15">
      <c r="A53" s="159"/>
      <c r="B53" s="160"/>
      <c r="C53" s="160"/>
      <c r="D53" s="160"/>
      <c r="E53" s="160"/>
      <c r="F53" s="160"/>
      <c r="G53" s="160"/>
      <c r="H53" s="160"/>
      <c r="I53" s="160"/>
      <c r="J53" s="161"/>
      <c r="K53" s="161"/>
      <c r="L53" s="161"/>
      <c r="M53" s="161"/>
    </row>
    <row r="54" spans="1:13" ht="15">
      <c r="A54" s="159"/>
      <c r="B54" s="160"/>
      <c r="C54" s="160"/>
      <c r="D54" s="160"/>
      <c r="E54" s="160"/>
      <c r="F54" s="160"/>
      <c r="G54" s="160"/>
      <c r="H54" s="160"/>
      <c r="I54" s="160"/>
      <c r="J54" s="161"/>
      <c r="K54" s="161"/>
      <c r="L54" s="161"/>
      <c r="M54" s="161"/>
    </row>
  </sheetData>
  <sheetProtection/>
  <mergeCells count="21">
    <mergeCell ref="J5:K5"/>
    <mergeCell ref="A30:B30"/>
    <mergeCell ref="L5:M5"/>
    <mergeCell ref="D31:E31"/>
    <mergeCell ref="J31:K31"/>
    <mergeCell ref="F31:G31"/>
    <mergeCell ref="A2:M2"/>
    <mergeCell ref="A3:M3"/>
    <mergeCell ref="L4:M4"/>
    <mergeCell ref="A5:A6"/>
    <mergeCell ref="B5:C5"/>
    <mergeCell ref="A31:A32"/>
    <mergeCell ref="D5:E5"/>
    <mergeCell ref="H31:I31"/>
    <mergeCell ref="H5:I5"/>
    <mergeCell ref="B31:C31"/>
    <mergeCell ref="A29:M29"/>
    <mergeCell ref="F5:G5"/>
    <mergeCell ref="L31:M31"/>
    <mergeCell ref="L30:M30"/>
    <mergeCell ref="A28:M28"/>
  </mergeCells>
  <printOptions/>
  <pageMargins left="0.7" right="1.01" top="0.86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rightToLeft="1" zoomScalePageLayoutView="0" workbookViewId="0" topLeftCell="A1">
      <selection activeCell="O7" sqref="O7"/>
    </sheetView>
  </sheetViews>
  <sheetFormatPr defaultColWidth="9.140625" defaultRowHeight="15"/>
  <cols>
    <col min="1" max="1" width="14.8515625" style="0" customWidth="1"/>
    <col min="2" max="2" width="7.57421875" style="0" customWidth="1"/>
    <col min="3" max="3" width="11.00390625" style="0" customWidth="1"/>
    <col min="4" max="4" width="7.7109375" style="0" customWidth="1"/>
    <col min="5" max="5" width="12.00390625" style="0" customWidth="1"/>
    <col min="6" max="6" width="8.00390625" style="0" customWidth="1"/>
    <col min="7" max="7" width="11.7109375" style="0" customWidth="1"/>
    <col min="8" max="8" width="8.00390625" style="0" customWidth="1"/>
    <col min="9" max="9" width="13.28125" style="0" customWidth="1"/>
    <col min="10" max="10" width="6.57421875" style="0" customWidth="1"/>
    <col min="11" max="11" width="12.00390625" style="0" customWidth="1"/>
    <col min="12" max="12" width="7.8515625" style="0" customWidth="1"/>
    <col min="13" max="13" width="13.28125" style="0" customWidth="1"/>
    <col min="18" max="18" width="12.421875" style="0" customWidth="1"/>
    <col min="20" max="20" width="10.00390625" style="0" bestFit="1" customWidth="1"/>
  </cols>
  <sheetData>
    <row r="1" spans="1:13" ht="17.25" customHeight="1">
      <c r="A1" s="288" t="s">
        <v>437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</row>
    <row r="2" spans="1:13" ht="15.75" customHeight="1">
      <c r="A2" s="288" t="s">
        <v>299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</row>
    <row r="3" spans="1:13" ht="13.5" customHeight="1">
      <c r="A3" s="289" t="s">
        <v>300</v>
      </c>
      <c r="B3" s="289"/>
      <c r="C3" s="289"/>
      <c r="D3" s="162"/>
      <c r="E3" s="162"/>
      <c r="F3" s="162"/>
      <c r="G3" s="162"/>
      <c r="H3" s="162"/>
      <c r="I3" s="162"/>
      <c r="J3" s="162"/>
      <c r="K3" s="290" t="s">
        <v>86</v>
      </c>
      <c r="L3" s="290"/>
      <c r="M3" s="290"/>
    </row>
    <row r="4" spans="1:13" ht="12" customHeight="1">
      <c r="A4" s="291" t="s">
        <v>301</v>
      </c>
      <c r="B4" s="293" t="s">
        <v>302</v>
      </c>
      <c r="C4" s="294"/>
      <c r="D4" s="293" t="s">
        <v>303</v>
      </c>
      <c r="E4" s="294"/>
      <c r="F4" s="293" t="s">
        <v>304</v>
      </c>
      <c r="G4" s="294"/>
      <c r="H4" s="293" t="s">
        <v>329</v>
      </c>
      <c r="I4" s="294"/>
      <c r="J4" s="293" t="s">
        <v>305</v>
      </c>
      <c r="K4" s="294"/>
      <c r="L4" s="293" t="s">
        <v>306</v>
      </c>
      <c r="M4" s="294"/>
    </row>
    <row r="5" spans="1:13" ht="15" customHeight="1" thickBot="1">
      <c r="A5" s="292"/>
      <c r="B5" s="163" t="s">
        <v>3</v>
      </c>
      <c r="C5" s="163" t="s">
        <v>4</v>
      </c>
      <c r="D5" s="163" t="s">
        <v>3</v>
      </c>
      <c r="E5" s="163" t="s">
        <v>4</v>
      </c>
      <c r="F5" s="163" t="s">
        <v>3</v>
      </c>
      <c r="G5" s="163" t="s">
        <v>4</v>
      </c>
      <c r="H5" s="163" t="s">
        <v>3</v>
      </c>
      <c r="I5" s="163" t="s">
        <v>4</v>
      </c>
      <c r="J5" s="163" t="s">
        <v>3</v>
      </c>
      <c r="K5" s="163" t="s">
        <v>4</v>
      </c>
      <c r="L5" s="163" t="s">
        <v>3</v>
      </c>
      <c r="M5" s="163" t="s">
        <v>4</v>
      </c>
    </row>
    <row r="6" spans="1:13" ht="18" customHeight="1" thickTop="1">
      <c r="A6" s="164" t="s">
        <v>385</v>
      </c>
      <c r="B6" s="63">
        <v>1</v>
      </c>
      <c r="C6" s="63">
        <v>4456198</v>
      </c>
      <c r="D6" s="63">
        <v>0</v>
      </c>
      <c r="E6" s="63">
        <v>0</v>
      </c>
      <c r="F6" s="63">
        <v>0</v>
      </c>
      <c r="G6" s="63">
        <v>0</v>
      </c>
      <c r="H6" s="63">
        <v>0</v>
      </c>
      <c r="I6" s="63">
        <v>0</v>
      </c>
      <c r="J6" s="63">
        <v>0</v>
      </c>
      <c r="K6" s="63">
        <v>0</v>
      </c>
      <c r="L6" s="63">
        <f>B6+D6+F6+H6+J6</f>
        <v>1</v>
      </c>
      <c r="M6" s="63">
        <f>C6+E6+G6+I6+K6</f>
        <v>4456198</v>
      </c>
    </row>
    <row r="7" spans="1:13" ht="18" customHeight="1">
      <c r="A7" s="132" t="s">
        <v>110</v>
      </c>
      <c r="B7" s="165">
        <v>3</v>
      </c>
      <c r="C7" s="165">
        <v>556475</v>
      </c>
      <c r="D7" s="165">
        <v>1</v>
      </c>
      <c r="E7" s="165">
        <v>82565</v>
      </c>
      <c r="F7" s="165">
        <v>14</v>
      </c>
      <c r="G7" s="165">
        <v>2338309</v>
      </c>
      <c r="H7" s="165">
        <v>2</v>
      </c>
      <c r="I7" s="165">
        <v>1843504</v>
      </c>
      <c r="J7" s="165">
        <v>2</v>
      </c>
      <c r="K7" s="165">
        <v>1603858</v>
      </c>
      <c r="L7" s="165">
        <f aca="true" t="shared" si="0" ref="L7:L25">B7+D7+F7+H7+J7</f>
        <v>22</v>
      </c>
      <c r="M7" s="165">
        <f aca="true" t="shared" si="1" ref="M7:M25">C7+E7+G7+I7+K7</f>
        <v>6424711</v>
      </c>
    </row>
    <row r="8" spans="1:13" ht="18" customHeight="1">
      <c r="A8" s="164" t="s">
        <v>411</v>
      </c>
      <c r="B8" s="63">
        <v>0</v>
      </c>
      <c r="C8" s="63">
        <v>0</v>
      </c>
      <c r="D8" s="63">
        <v>0</v>
      </c>
      <c r="E8" s="63">
        <v>0</v>
      </c>
      <c r="F8" s="63">
        <v>1</v>
      </c>
      <c r="G8" s="63">
        <v>206370</v>
      </c>
      <c r="H8" s="63">
        <v>0</v>
      </c>
      <c r="I8" s="63">
        <v>0</v>
      </c>
      <c r="J8" s="63">
        <v>2</v>
      </c>
      <c r="K8" s="63">
        <v>3809608</v>
      </c>
      <c r="L8" s="63">
        <f t="shared" si="0"/>
        <v>3</v>
      </c>
      <c r="M8" s="63">
        <f t="shared" si="1"/>
        <v>4015978</v>
      </c>
    </row>
    <row r="9" spans="1:13" ht="18" customHeight="1">
      <c r="A9" s="132" t="s">
        <v>112</v>
      </c>
      <c r="B9" s="165">
        <v>0</v>
      </c>
      <c r="C9" s="165">
        <v>0</v>
      </c>
      <c r="D9" s="165">
        <v>0</v>
      </c>
      <c r="E9" s="165">
        <v>0</v>
      </c>
      <c r="F9" s="165">
        <v>0</v>
      </c>
      <c r="G9" s="165">
        <v>0</v>
      </c>
      <c r="H9" s="165">
        <v>66</v>
      </c>
      <c r="I9" s="165">
        <v>94182343</v>
      </c>
      <c r="J9" s="165">
        <v>4</v>
      </c>
      <c r="K9" s="165">
        <v>5881382</v>
      </c>
      <c r="L9" s="165">
        <f t="shared" si="0"/>
        <v>70</v>
      </c>
      <c r="M9" s="165">
        <f t="shared" si="1"/>
        <v>100063725</v>
      </c>
    </row>
    <row r="10" spans="1:13" ht="18" customHeight="1">
      <c r="A10" s="164" t="s">
        <v>470</v>
      </c>
      <c r="B10" s="63">
        <v>0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1</v>
      </c>
      <c r="K10" s="63">
        <v>761494</v>
      </c>
      <c r="L10" s="63">
        <f t="shared" si="0"/>
        <v>1</v>
      </c>
      <c r="M10" s="63">
        <f t="shared" si="1"/>
        <v>761494</v>
      </c>
    </row>
    <row r="11" spans="1:13" ht="18" customHeight="1">
      <c r="A11" s="132" t="s">
        <v>307</v>
      </c>
      <c r="B11" s="165">
        <v>0</v>
      </c>
      <c r="C11" s="165">
        <v>0</v>
      </c>
      <c r="D11" s="165">
        <v>0</v>
      </c>
      <c r="E11" s="165">
        <v>0</v>
      </c>
      <c r="F11" s="165">
        <v>0</v>
      </c>
      <c r="G11" s="165">
        <v>0</v>
      </c>
      <c r="H11" s="165">
        <v>2</v>
      </c>
      <c r="I11" s="165">
        <v>12779314</v>
      </c>
      <c r="J11" s="165">
        <v>0</v>
      </c>
      <c r="K11" s="165">
        <v>0</v>
      </c>
      <c r="L11" s="165">
        <f t="shared" si="0"/>
        <v>2</v>
      </c>
      <c r="M11" s="165">
        <f t="shared" si="1"/>
        <v>12779314</v>
      </c>
    </row>
    <row r="12" spans="1:13" ht="18" customHeight="1">
      <c r="A12" s="164" t="s">
        <v>308</v>
      </c>
      <c r="B12" s="63">
        <v>0</v>
      </c>
      <c r="C12" s="63">
        <v>0</v>
      </c>
      <c r="D12" s="63">
        <v>1</v>
      </c>
      <c r="E12" s="63">
        <v>252721</v>
      </c>
      <c r="F12" s="63">
        <v>0</v>
      </c>
      <c r="G12" s="63">
        <v>0</v>
      </c>
      <c r="H12" s="63">
        <v>13</v>
      </c>
      <c r="I12" s="63">
        <v>45848838</v>
      </c>
      <c r="J12" s="63">
        <v>1</v>
      </c>
      <c r="K12" s="63">
        <v>1770851</v>
      </c>
      <c r="L12" s="63">
        <f t="shared" si="0"/>
        <v>15</v>
      </c>
      <c r="M12" s="63">
        <f t="shared" si="1"/>
        <v>47872410</v>
      </c>
    </row>
    <row r="13" spans="1:13" ht="18" customHeight="1">
      <c r="A13" s="132" t="s">
        <v>309</v>
      </c>
      <c r="B13" s="165">
        <v>0</v>
      </c>
      <c r="C13" s="165">
        <v>0</v>
      </c>
      <c r="D13" s="165">
        <v>0</v>
      </c>
      <c r="E13" s="165">
        <v>0</v>
      </c>
      <c r="F13" s="165">
        <v>13</v>
      </c>
      <c r="G13" s="165">
        <v>4041900</v>
      </c>
      <c r="H13" s="165">
        <v>260</v>
      </c>
      <c r="I13" s="165">
        <v>324398693</v>
      </c>
      <c r="J13" s="165">
        <v>35</v>
      </c>
      <c r="K13" s="165">
        <v>24400163</v>
      </c>
      <c r="L13" s="165">
        <f t="shared" si="0"/>
        <v>308</v>
      </c>
      <c r="M13" s="165">
        <f t="shared" si="1"/>
        <v>352840756</v>
      </c>
    </row>
    <row r="14" spans="1:13" ht="18" customHeight="1">
      <c r="A14" s="164" t="s">
        <v>111</v>
      </c>
      <c r="B14" s="63">
        <v>0</v>
      </c>
      <c r="C14" s="63">
        <v>0</v>
      </c>
      <c r="D14" s="63">
        <v>0</v>
      </c>
      <c r="E14" s="63">
        <v>0</v>
      </c>
      <c r="F14" s="63">
        <v>24</v>
      </c>
      <c r="G14" s="63">
        <v>5420708</v>
      </c>
      <c r="H14" s="63">
        <v>5</v>
      </c>
      <c r="I14" s="63">
        <v>4058634</v>
      </c>
      <c r="J14" s="63">
        <v>6</v>
      </c>
      <c r="K14" s="63">
        <v>8179011</v>
      </c>
      <c r="L14" s="63">
        <f t="shared" si="0"/>
        <v>35</v>
      </c>
      <c r="M14" s="63">
        <f t="shared" si="1"/>
        <v>17658353</v>
      </c>
    </row>
    <row r="15" spans="1:13" ht="23.25" customHeight="1">
      <c r="A15" s="132" t="s">
        <v>113</v>
      </c>
      <c r="B15" s="165">
        <v>0</v>
      </c>
      <c r="C15" s="165">
        <v>0</v>
      </c>
      <c r="D15" s="165">
        <v>14</v>
      </c>
      <c r="E15" s="165">
        <v>56242363</v>
      </c>
      <c r="F15" s="165">
        <v>22</v>
      </c>
      <c r="G15" s="165">
        <v>22713094</v>
      </c>
      <c r="H15" s="165">
        <v>1</v>
      </c>
      <c r="I15" s="165">
        <v>616900</v>
      </c>
      <c r="J15" s="165">
        <v>3</v>
      </c>
      <c r="K15" s="165">
        <v>2410632</v>
      </c>
      <c r="L15" s="165">
        <f t="shared" si="0"/>
        <v>40</v>
      </c>
      <c r="M15" s="165">
        <f t="shared" si="1"/>
        <v>81982989</v>
      </c>
    </row>
    <row r="16" spans="1:13" ht="18" customHeight="1">
      <c r="A16" s="164" t="s">
        <v>310</v>
      </c>
      <c r="B16" s="63">
        <v>0</v>
      </c>
      <c r="C16" s="63">
        <v>0</v>
      </c>
      <c r="D16" s="63">
        <v>0</v>
      </c>
      <c r="E16" s="63">
        <v>0</v>
      </c>
      <c r="F16" s="63">
        <v>0</v>
      </c>
      <c r="G16" s="63">
        <v>0</v>
      </c>
      <c r="H16" s="63">
        <v>4</v>
      </c>
      <c r="I16" s="63">
        <v>4453800</v>
      </c>
      <c r="J16" s="63">
        <v>1</v>
      </c>
      <c r="K16" s="63">
        <v>178750</v>
      </c>
      <c r="L16" s="63">
        <f t="shared" si="0"/>
        <v>5</v>
      </c>
      <c r="M16" s="63">
        <f t="shared" si="1"/>
        <v>4632550</v>
      </c>
    </row>
    <row r="17" spans="1:13" ht="18" customHeight="1">
      <c r="A17" s="132" t="s">
        <v>471</v>
      </c>
      <c r="B17" s="165">
        <v>0</v>
      </c>
      <c r="C17" s="165">
        <v>0</v>
      </c>
      <c r="D17" s="165">
        <v>0</v>
      </c>
      <c r="E17" s="165">
        <v>0</v>
      </c>
      <c r="F17" s="165">
        <v>0</v>
      </c>
      <c r="G17" s="165">
        <v>0</v>
      </c>
      <c r="H17" s="165">
        <v>0</v>
      </c>
      <c r="I17" s="165">
        <v>0</v>
      </c>
      <c r="J17" s="165">
        <v>1</v>
      </c>
      <c r="K17" s="165">
        <v>126355</v>
      </c>
      <c r="L17" s="165">
        <f t="shared" si="0"/>
        <v>1</v>
      </c>
      <c r="M17" s="165">
        <f t="shared" si="1"/>
        <v>126355</v>
      </c>
    </row>
    <row r="18" spans="1:13" ht="18" customHeight="1">
      <c r="A18" s="164" t="s">
        <v>311</v>
      </c>
      <c r="B18" s="63">
        <v>0</v>
      </c>
      <c r="C18" s="63">
        <v>0</v>
      </c>
      <c r="D18" s="63">
        <v>0</v>
      </c>
      <c r="E18" s="63">
        <v>0</v>
      </c>
      <c r="F18" s="63">
        <v>9</v>
      </c>
      <c r="G18" s="63">
        <v>5932448</v>
      </c>
      <c r="H18" s="63">
        <v>0</v>
      </c>
      <c r="I18" s="63">
        <v>0</v>
      </c>
      <c r="J18" s="63">
        <v>5</v>
      </c>
      <c r="K18" s="63">
        <v>12591630</v>
      </c>
      <c r="L18" s="63">
        <f t="shared" si="0"/>
        <v>14</v>
      </c>
      <c r="M18" s="63">
        <f t="shared" si="1"/>
        <v>18524078</v>
      </c>
    </row>
    <row r="19" spans="1:13" ht="18" customHeight="1">
      <c r="A19" s="132" t="s">
        <v>472</v>
      </c>
      <c r="B19" s="165">
        <v>0</v>
      </c>
      <c r="C19" s="165">
        <v>0</v>
      </c>
      <c r="D19" s="165">
        <v>0</v>
      </c>
      <c r="E19" s="165">
        <v>0</v>
      </c>
      <c r="F19" s="165">
        <v>0</v>
      </c>
      <c r="G19" s="165">
        <v>0</v>
      </c>
      <c r="H19" s="165">
        <v>0</v>
      </c>
      <c r="I19" s="165">
        <v>0</v>
      </c>
      <c r="J19" s="165">
        <v>1</v>
      </c>
      <c r="K19" s="165">
        <v>1172750</v>
      </c>
      <c r="L19" s="165">
        <f t="shared" si="0"/>
        <v>1</v>
      </c>
      <c r="M19" s="165">
        <f t="shared" si="1"/>
        <v>1172750</v>
      </c>
    </row>
    <row r="20" spans="1:13" ht="18" customHeight="1">
      <c r="A20" s="164" t="s">
        <v>312</v>
      </c>
      <c r="B20" s="63">
        <v>0</v>
      </c>
      <c r="C20" s="63">
        <v>0</v>
      </c>
      <c r="D20" s="63">
        <v>0</v>
      </c>
      <c r="E20" s="63">
        <v>0</v>
      </c>
      <c r="F20" s="63">
        <v>36</v>
      </c>
      <c r="G20" s="63">
        <v>36949804</v>
      </c>
      <c r="H20" s="63">
        <v>0</v>
      </c>
      <c r="I20" s="63">
        <v>0</v>
      </c>
      <c r="J20" s="63">
        <v>4</v>
      </c>
      <c r="K20" s="63">
        <v>4569136</v>
      </c>
      <c r="L20" s="63">
        <f t="shared" si="0"/>
        <v>40</v>
      </c>
      <c r="M20" s="63">
        <f t="shared" si="1"/>
        <v>41518940</v>
      </c>
    </row>
    <row r="21" spans="1:13" ht="18" customHeight="1">
      <c r="A21" s="132" t="s">
        <v>473</v>
      </c>
      <c r="B21" s="165">
        <v>0</v>
      </c>
      <c r="C21" s="165">
        <v>0</v>
      </c>
      <c r="D21" s="165">
        <v>0</v>
      </c>
      <c r="E21" s="165">
        <v>0</v>
      </c>
      <c r="F21" s="165">
        <v>0</v>
      </c>
      <c r="G21" s="165">
        <v>0</v>
      </c>
      <c r="H21" s="165">
        <v>6</v>
      </c>
      <c r="I21" s="165">
        <v>1699976</v>
      </c>
      <c r="J21" s="165">
        <v>1</v>
      </c>
      <c r="K21" s="165">
        <v>321429</v>
      </c>
      <c r="L21" s="165">
        <f t="shared" si="0"/>
        <v>7</v>
      </c>
      <c r="M21" s="165">
        <f t="shared" si="1"/>
        <v>2021405</v>
      </c>
    </row>
    <row r="22" spans="1:13" ht="18" customHeight="1">
      <c r="A22" s="164" t="s">
        <v>313</v>
      </c>
      <c r="B22" s="63">
        <v>0</v>
      </c>
      <c r="C22" s="63">
        <v>0</v>
      </c>
      <c r="D22" s="63">
        <v>0</v>
      </c>
      <c r="E22" s="63">
        <v>0</v>
      </c>
      <c r="F22" s="63">
        <v>6</v>
      </c>
      <c r="G22" s="63">
        <v>3305783</v>
      </c>
      <c r="H22" s="63">
        <v>1</v>
      </c>
      <c r="I22" s="63">
        <v>116930</v>
      </c>
      <c r="J22" s="63">
        <v>20</v>
      </c>
      <c r="K22" s="63">
        <v>99318757</v>
      </c>
      <c r="L22" s="63">
        <f t="shared" si="0"/>
        <v>27</v>
      </c>
      <c r="M22" s="63">
        <f t="shared" si="1"/>
        <v>102741470</v>
      </c>
    </row>
    <row r="23" spans="1:13" ht="18" customHeight="1">
      <c r="A23" s="132" t="s">
        <v>330</v>
      </c>
      <c r="B23" s="165">
        <v>0</v>
      </c>
      <c r="C23" s="165">
        <v>0</v>
      </c>
      <c r="D23" s="165">
        <v>11</v>
      </c>
      <c r="E23" s="165">
        <v>56325028</v>
      </c>
      <c r="F23" s="165">
        <v>1</v>
      </c>
      <c r="G23" s="165">
        <v>229488</v>
      </c>
      <c r="H23" s="165">
        <v>0</v>
      </c>
      <c r="I23" s="165">
        <v>0</v>
      </c>
      <c r="J23" s="165">
        <v>0</v>
      </c>
      <c r="K23" s="165">
        <v>0</v>
      </c>
      <c r="L23" s="165">
        <f t="shared" si="0"/>
        <v>12</v>
      </c>
      <c r="M23" s="165">
        <f t="shared" si="1"/>
        <v>56554516</v>
      </c>
    </row>
    <row r="24" spans="1:13" ht="18" customHeight="1">
      <c r="A24" s="164" t="s">
        <v>386</v>
      </c>
      <c r="B24" s="63">
        <v>0</v>
      </c>
      <c r="C24" s="63">
        <v>0</v>
      </c>
      <c r="D24" s="63">
        <v>0</v>
      </c>
      <c r="E24" s="63">
        <v>0</v>
      </c>
      <c r="F24" s="63">
        <v>1</v>
      </c>
      <c r="G24" s="63">
        <v>1765705</v>
      </c>
      <c r="H24" s="63">
        <v>0</v>
      </c>
      <c r="I24" s="63">
        <v>0</v>
      </c>
      <c r="J24" s="63">
        <v>2</v>
      </c>
      <c r="K24" s="63">
        <v>3690521</v>
      </c>
      <c r="L24" s="63">
        <f t="shared" si="0"/>
        <v>3</v>
      </c>
      <c r="M24" s="63">
        <f t="shared" si="1"/>
        <v>5456226</v>
      </c>
    </row>
    <row r="25" spans="1:13" ht="18" customHeight="1">
      <c r="A25" s="132" t="s">
        <v>474</v>
      </c>
      <c r="B25" s="165">
        <v>0</v>
      </c>
      <c r="C25" s="165">
        <v>0</v>
      </c>
      <c r="D25" s="165">
        <v>0</v>
      </c>
      <c r="E25" s="165">
        <v>0</v>
      </c>
      <c r="F25" s="165">
        <v>0</v>
      </c>
      <c r="G25" s="165">
        <v>0</v>
      </c>
      <c r="H25" s="165">
        <v>1</v>
      </c>
      <c r="I25" s="165">
        <v>172941</v>
      </c>
      <c r="J25" s="165">
        <v>0</v>
      </c>
      <c r="K25" s="165">
        <v>0</v>
      </c>
      <c r="L25" s="165">
        <f t="shared" si="0"/>
        <v>1</v>
      </c>
      <c r="M25" s="165">
        <f t="shared" si="1"/>
        <v>172941</v>
      </c>
    </row>
    <row r="26" spans="1:13" ht="18" customHeight="1" thickBot="1">
      <c r="A26" s="236" t="s">
        <v>2</v>
      </c>
      <c r="B26" s="235">
        <f>SUM(B6:B25)</f>
        <v>4</v>
      </c>
      <c r="C26" s="235">
        <f aca="true" t="shared" si="2" ref="C26:M26">SUM(C6:C25)</f>
        <v>5012673</v>
      </c>
      <c r="D26" s="235">
        <f t="shared" si="2"/>
        <v>27</v>
      </c>
      <c r="E26" s="235">
        <f t="shared" si="2"/>
        <v>112902677</v>
      </c>
      <c r="F26" s="235">
        <f t="shared" si="2"/>
        <v>127</v>
      </c>
      <c r="G26" s="235">
        <f t="shared" si="2"/>
        <v>82903609</v>
      </c>
      <c r="H26" s="235">
        <f t="shared" si="2"/>
        <v>361</v>
      </c>
      <c r="I26" s="235">
        <f t="shared" si="2"/>
        <v>490171873</v>
      </c>
      <c r="J26" s="235">
        <f t="shared" si="2"/>
        <v>89</v>
      </c>
      <c r="K26" s="235">
        <f t="shared" si="2"/>
        <v>170786327</v>
      </c>
      <c r="L26" s="235">
        <f t="shared" si="2"/>
        <v>608</v>
      </c>
      <c r="M26" s="235">
        <f t="shared" si="2"/>
        <v>861777159</v>
      </c>
    </row>
    <row r="27" spans="1:11" ht="15.75" thickTop="1">
      <c r="A27" s="166"/>
      <c r="B27" s="166"/>
      <c r="C27" s="166"/>
      <c r="D27" s="166"/>
      <c r="E27" s="166"/>
      <c r="F27" s="166"/>
      <c r="G27" s="166"/>
      <c r="H27" s="166"/>
      <c r="I27" s="166"/>
      <c r="J27" s="166"/>
      <c r="K27" s="166"/>
    </row>
  </sheetData>
  <sheetProtection/>
  <mergeCells count="11">
    <mergeCell ref="L4:M4"/>
    <mergeCell ref="A1:M1"/>
    <mergeCell ref="A2:M2"/>
    <mergeCell ref="A3:C3"/>
    <mergeCell ref="K3:M3"/>
    <mergeCell ref="A4:A5"/>
    <mergeCell ref="B4:C4"/>
    <mergeCell ref="D4:E4"/>
    <mergeCell ref="F4:G4"/>
    <mergeCell ref="H4:I4"/>
    <mergeCell ref="J4:K4"/>
  </mergeCells>
  <printOptions/>
  <pageMargins left="0.25" right="0.25" top="1.19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0"/>
  <sheetViews>
    <sheetView rightToLeft="1" zoomScalePageLayoutView="0" workbookViewId="0" topLeftCell="A1">
      <selection activeCell="O7" sqref="O7"/>
    </sheetView>
  </sheetViews>
  <sheetFormatPr defaultColWidth="9.140625" defaultRowHeight="15"/>
  <cols>
    <col min="1" max="1" width="14.00390625" style="0" customWidth="1"/>
    <col min="2" max="2" width="5.7109375" style="0" customWidth="1"/>
    <col min="3" max="3" width="9.7109375" style="0" customWidth="1"/>
    <col min="4" max="4" width="5.140625" style="0" customWidth="1"/>
    <col min="5" max="5" width="11.28125" style="0" customWidth="1"/>
    <col min="6" max="6" width="6.421875" style="0" customWidth="1"/>
    <col min="7" max="7" width="11.140625" style="0" customWidth="1"/>
    <col min="8" max="8" width="5.57421875" style="0" customWidth="1"/>
    <col min="9" max="9" width="8.8515625" style="0" customWidth="1"/>
    <col min="10" max="10" width="7.00390625" style="0" customWidth="1"/>
    <col min="11" max="11" width="10.421875" style="0" customWidth="1"/>
    <col min="12" max="12" width="5.57421875" style="0" customWidth="1"/>
    <col min="13" max="13" width="14.00390625" style="0" customWidth="1"/>
    <col min="20" max="20" width="14.28125" style="0" bestFit="1" customWidth="1"/>
  </cols>
  <sheetData>
    <row r="1" spans="1:13" ht="21.75" customHeight="1">
      <c r="A1" s="285" t="s">
        <v>438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</row>
    <row r="2" spans="1:13" ht="2.25" customHeight="1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</row>
    <row r="3" spans="1:13" ht="12.75" customHeight="1">
      <c r="A3" s="285" t="s">
        <v>144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</row>
    <row r="4" spans="1:13" ht="15" customHeight="1">
      <c r="A4" s="251" t="s">
        <v>399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286" t="s">
        <v>86</v>
      </c>
      <c r="M4" s="286"/>
    </row>
    <row r="5" spans="1:13" ht="26.25" customHeight="1">
      <c r="A5" s="295" t="s">
        <v>145</v>
      </c>
      <c r="B5" s="284" t="s">
        <v>213</v>
      </c>
      <c r="C5" s="284"/>
      <c r="D5" s="284" t="s">
        <v>214</v>
      </c>
      <c r="E5" s="284"/>
      <c r="F5" s="284" t="s">
        <v>6</v>
      </c>
      <c r="G5" s="284"/>
      <c r="H5" s="284" t="s">
        <v>331</v>
      </c>
      <c r="I5" s="284"/>
      <c r="J5" s="284" t="s">
        <v>215</v>
      </c>
      <c r="K5" s="284"/>
      <c r="L5" s="284" t="s">
        <v>216</v>
      </c>
      <c r="M5" s="284"/>
    </row>
    <row r="6" spans="1:13" ht="19.5" customHeight="1" thickBot="1">
      <c r="A6" s="296"/>
      <c r="B6" s="98" t="s">
        <v>3</v>
      </c>
      <c r="C6" s="98" t="s">
        <v>4</v>
      </c>
      <c r="D6" s="98" t="s">
        <v>3</v>
      </c>
      <c r="E6" s="98" t="s">
        <v>4</v>
      </c>
      <c r="F6" s="98" t="s">
        <v>3</v>
      </c>
      <c r="G6" s="98" t="s">
        <v>4</v>
      </c>
      <c r="H6" s="98" t="s">
        <v>3</v>
      </c>
      <c r="I6" s="98" t="s">
        <v>4</v>
      </c>
      <c r="J6" s="98" t="s">
        <v>3</v>
      </c>
      <c r="K6" s="98" t="s">
        <v>4</v>
      </c>
      <c r="L6" s="98" t="s">
        <v>3</v>
      </c>
      <c r="M6" s="98" t="s">
        <v>4</v>
      </c>
    </row>
    <row r="7" spans="1:13" s="59" customFormat="1" ht="18" customHeight="1" thickTop="1">
      <c r="A7" s="237" t="s">
        <v>7</v>
      </c>
      <c r="B7" s="222">
        <v>0</v>
      </c>
      <c r="C7" s="222">
        <v>0</v>
      </c>
      <c r="D7" s="222">
        <v>0</v>
      </c>
      <c r="E7" s="222">
        <v>0</v>
      </c>
      <c r="F7" s="222">
        <v>0</v>
      </c>
      <c r="G7" s="222">
        <v>0</v>
      </c>
      <c r="H7" s="222">
        <v>0</v>
      </c>
      <c r="I7" s="222">
        <v>0</v>
      </c>
      <c r="J7" s="222">
        <v>1</v>
      </c>
      <c r="K7" s="222">
        <v>5225370</v>
      </c>
      <c r="L7" s="222">
        <f>B7+D7+F7+H7+J7</f>
        <v>1</v>
      </c>
      <c r="M7" s="222">
        <f>C7+E7+G7+I7+K7</f>
        <v>5225370</v>
      </c>
    </row>
    <row r="8" spans="1:17" s="59" customFormat="1" ht="16.5" customHeight="1">
      <c r="A8" s="238" t="s">
        <v>292</v>
      </c>
      <c r="B8" s="223">
        <v>0</v>
      </c>
      <c r="C8" s="223">
        <v>0</v>
      </c>
      <c r="D8" s="223">
        <v>0</v>
      </c>
      <c r="E8" s="223">
        <v>0</v>
      </c>
      <c r="F8" s="223">
        <v>0</v>
      </c>
      <c r="G8" s="223">
        <v>0</v>
      </c>
      <c r="H8" s="223">
        <v>0</v>
      </c>
      <c r="I8" s="223">
        <v>0</v>
      </c>
      <c r="J8" s="223">
        <v>1</v>
      </c>
      <c r="K8" s="223">
        <v>900677</v>
      </c>
      <c r="L8" s="223">
        <f aca="true" t="shared" si="0" ref="L8:L28">B8+D8+F8+H8+J8</f>
        <v>1</v>
      </c>
      <c r="M8" s="223">
        <f aca="true" t="shared" si="1" ref="M8:M28">C8+E8+G8+I8+K8</f>
        <v>900677</v>
      </c>
      <c r="Q8" s="192"/>
    </row>
    <row r="9" spans="1:20" s="59" customFormat="1" ht="15" customHeight="1">
      <c r="A9" s="237" t="s">
        <v>385</v>
      </c>
      <c r="B9" s="222">
        <v>0</v>
      </c>
      <c r="C9" s="222">
        <v>0</v>
      </c>
      <c r="D9" s="222">
        <v>1</v>
      </c>
      <c r="E9" s="222">
        <v>41725</v>
      </c>
      <c r="F9" s="222">
        <v>0</v>
      </c>
      <c r="G9" s="222">
        <v>0</v>
      </c>
      <c r="H9" s="222">
        <v>0</v>
      </c>
      <c r="I9" s="222">
        <v>0</v>
      </c>
      <c r="J9" s="222">
        <v>0</v>
      </c>
      <c r="K9" s="222">
        <v>0</v>
      </c>
      <c r="L9" s="222">
        <f t="shared" si="0"/>
        <v>1</v>
      </c>
      <c r="M9" s="222">
        <f t="shared" si="1"/>
        <v>41725</v>
      </c>
      <c r="T9" s="212"/>
    </row>
    <row r="10" spans="1:13" s="59" customFormat="1" ht="15.75" customHeight="1">
      <c r="A10" s="238" t="s">
        <v>110</v>
      </c>
      <c r="B10" s="223">
        <v>2</v>
      </c>
      <c r="C10" s="223">
        <v>172174</v>
      </c>
      <c r="D10" s="223">
        <v>35</v>
      </c>
      <c r="E10" s="223">
        <v>26899808</v>
      </c>
      <c r="F10" s="223">
        <v>22</v>
      </c>
      <c r="G10" s="223">
        <v>17539984</v>
      </c>
      <c r="H10" s="223">
        <v>0</v>
      </c>
      <c r="I10" s="223">
        <v>0</v>
      </c>
      <c r="J10" s="223">
        <v>30</v>
      </c>
      <c r="K10" s="223">
        <v>22019792</v>
      </c>
      <c r="L10" s="223">
        <f t="shared" si="0"/>
        <v>89</v>
      </c>
      <c r="M10" s="223">
        <f t="shared" si="1"/>
        <v>66631758</v>
      </c>
    </row>
    <row r="11" spans="1:13" s="59" customFormat="1" ht="15.75" customHeight="1">
      <c r="A11" s="237" t="s">
        <v>475</v>
      </c>
      <c r="B11" s="222">
        <v>0</v>
      </c>
      <c r="C11" s="222">
        <v>0</v>
      </c>
      <c r="D11" s="222">
        <v>0</v>
      </c>
      <c r="E11" s="222">
        <v>0</v>
      </c>
      <c r="F11" s="222">
        <v>0</v>
      </c>
      <c r="G11" s="222">
        <v>0</v>
      </c>
      <c r="H11" s="222">
        <v>5</v>
      </c>
      <c r="I11" s="222">
        <v>503157</v>
      </c>
      <c r="J11" s="222">
        <v>0</v>
      </c>
      <c r="K11" s="222">
        <v>0</v>
      </c>
      <c r="L11" s="222">
        <f t="shared" si="0"/>
        <v>5</v>
      </c>
      <c r="M11" s="222">
        <f t="shared" si="1"/>
        <v>503157</v>
      </c>
    </row>
    <row r="12" spans="1:13" s="59" customFormat="1" ht="21" customHeight="1">
      <c r="A12" s="238" t="s">
        <v>112</v>
      </c>
      <c r="B12" s="223">
        <v>0</v>
      </c>
      <c r="C12" s="223">
        <v>0</v>
      </c>
      <c r="D12" s="223">
        <v>0</v>
      </c>
      <c r="E12" s="223">
        <v>0</v>
      </c>
      <c r="F12" s="223">
        <v>1</v>
      </c>
      <c r="G12" s="223">
        <v>141790</v>
      </c>
      <c r="H12" s="223">
        <v>0</v>
      </c>
      <c r="I12" s="223">
        <v>0</v>
      </c>
      <c r="J12" s="223">
        <v>0</v>
      </c>
      <c r="K12" s="223">
        <v>0</v>
      </c>
      <c r="L12" s="223">
        <f t="shared" si="0"/>
        <v>1</v>
      </c>
      <c r="M12" s="223">
        <f t="shared" si="1"/>
        <v>141790</v>
      </c>
    </row>
    <row r="13" spans="1:13" s="59" customFormat="1" ht="16.5" customHeight="1">
      <c r="A13" s="237" t="s">
        <v>470</v>
      </c>
      <c r="B13" s="222">
        <v>1</v>
      </c>
      <c r="C13" s="222">
        <v>547723</v>
      </c>
      <c r="D13" s="222">
        <v>0</v>
      </c>
      <c r="E13" s="222">
        <v>0</v>
      </c>
      <c r="F13" s="222">
        <v>0</v>
      </c>
      <c r="G13" s="222">
        <v>0</v>
      </c>
      <c r="H13" s="222">
        <v>0</v>
      </c>
      <c r="I13" s="222">
        <v>0</v>
      </c>
      <c r="J13" s="222">
        <v>0</v>
      </c>
      <c r="K13" s="222">
        <v>0</v>
      </c>
      <c r="L13" s="222">
        <f t="shared" si="0"/>
        <v>1</v>
      </c>
      <c r="M13" s="222">
        <f t="shared" si="1"/>
        <v>547723</v>
      </c>
    </row>
    <row r="14" spans="1:13" s="59" customFormat="1" ht="15.75" customHeight="1">
      <c r="A14" s="238" t="s">
        <v>309</v>
      </c>
      <c r="B14" s="165">
        <v>0</v>
      </c>
      <c r="C14" s="165">
        <v>0</v>
      </c>
      <c r="D14" s="165">
        <v>0</v>
      </c>
      <c r="E14" s="165">
        <v>0</v>
      </c>
      <c r="F14" s="165">
        <v>5</v>
      </c>
      <c r="G14" s="165">
        <v>1248143</v>
      </c>
      <c r="H14" s="165">
        <v>0</v>
      </c>
      <c r="I14" s="165">
        <v>0</v>
      </c>
      <c r="J14" s="165">
        <v>3</v>
      </c>
      <c r="K14" s="165">
        <v>1334926</v>
      </c>
      <c r="L14" s="223">
        <f t="shared" si="0"/>
        <v>8</v>
      </c>
      <c r="M14" s="223">
        <f t="shared" si="1"/>
        <v>2583069</v>
      </c>
    </row>
    <row r="15" spans="1:13" s="59" customFormat="1" ht="18" customHeight="1">
      <c r="A15" s="237" t="s">
        <v>111</v>
      </c>
      <c r="B15" s="222">
        <v>1</v>
      </c>
      <c r="C15" s="222">
        <v>62480</v>
      </c>
      <c r="D15" s="222">
        <v>10</v>
      </c>
      <c r="E15" s="222">
        <v>8456945</v>
      </c>
      <c r="F15" s="222">
        <v>98</v>
      </c>
      <c r="G15" s="222">
        <v>106567451</v>
      </c>
      <c r="H15" s="222">
        <v>4</v>
      </c>
      <c r="I15" s="222">
        <v>312933</v>
      </c>
      <c r="J15" s="222">
        <v>33</v>
      </c>
      <c r="K15" s="222">
        <v>11301435</v>
      </c>
      <c r="L15" s="222">
        <f t="shared" si="0"/>
        <v>146</v>
      </c>
      <c r="M15" s="222">
        <f t="shared" si="1"/>
        <v>126701244</v>
      </c>
    </row>
    <row r="16" spans="1:13" s="59" customFormat="1" ht="18" customHeight="1">
      <c r="A16" s="238" t="s">
        <v>113</v>
      </c>
      <c r="B16" s="165">
        <v>0</v>
      </c>
      <c r="C16" s="165">
        <v>0</v>
      </c>
      <c r="D16" s="165">
        <v>15</v>
      </c>
      <c r="E16" s="165">
        <v>15444184</v>
      </c>
      <c r="F16" s="165">
        <v>0</v>
      </c>
      <c r="G16" s="165">
        <v>0</v>
      </c>
      <c r="H16" s="165">
        <v>0</v>
      </c>
      <c r="I16" s="165">
        <v>0</v>
      </c>
      <c r="J16" s="165">
        <v>0</v>
      </c>
      <c r="K16" s="165">
        <v>0</v>
      </c>
      <c r="L16" s="223">
        <f t="shared" si="0"/>
        <v>15</v>
      </c>
      <c r="M16" s="223">
        <f t="shared" si="1"/>
        <v>15444184</v>
      </c>
    </row>
    <row r="17" spans="1:13" s="59" customFormat="1" ht="15.75" customHeight="1">
      <c r="A17" s="239" t="s">
        <v>310</v>
      </c>
      <c r="B17" s="222">
        <v>0</v>
      </c>
      <c r="C17" s="222">
        <v>0</v>
      </c>
      <c r="D17" s="222">
        <v>0</v>
      </c>
      <c r="E17" s="222">
        <v>0</v>
      </c>
      <c r="F17" s="222">
        <v>3</v>
      </c>
      <c r="G17" s="222">
        <v>1158386</v>
      </c>
      <c r="H17" s="222">
        <v>0</v>
      </c>
      <c r="I17" s="222">
        <v>0</v>
      </c>
      <c r="J17" s="222">
        <v>0</v>
      </c>
      <c r="K17" s="222">
        <v>0</v>
      </c>
      <c r="L17" s="222">
        <f t="shared" si="0"/>
        <v>3</v>
      </c>
      <c r="M17" s="222">
        <f t="shared" si="1"/>
        <v>1158386</v>
      </c>
    </row>
    <row r="18" spans="1:13" s="59" customFormat="1" ht="14.25" customHeight="1">
      <c r="A18" s="238" t="s">
        <v>311</v>
      </c>
      <c r="B18" s="165">
        <v>0</v>
      </c>
      <c r="C18" s="165">
        <v>0</v>
      </c>
      <c r="D18" s="165">
        <v>1</v>
      </c>
      <c r="E18" s="165">
        <v>166583</v>
      </c>
      <c r="F18" s="165">
        <v>0</v>
      </c>
      <c r="G18" s="165">
        <v>0</v>
      </c>
      <c r="H18" s="165">
        <v>0</v>
      </c>
      <c r="I18" s="165">
        <v>0</v>
      </c>
      <c r="J18" s="165">
        <v>0</v>
      </c>
      <c r="K18" s="165">
        <v>0</v>
      </c>
      <c r="L18" s="223">
        <f t="shared" si="0"/>
        <v>1</v>
      </c>
      <c r="M18" s="223">
        <f t="shared" si="1"/>
        <v>166583</v>
      </c>
    </row>
    <row r="19" spans="1:13" s="59" customFormat="1" ht="15" customHeight="1">
      <c r="A19" s="239" t="s">
        <v>457</v>
      </c>
      <c r="B19" s="222">
        <v>0</v>
      </c>
      <c r="C19" s="222">
        <v>0</v>
      </c>
      <c r="D19" s="222">
        <v>0</v>
      </c>
      <c r="E19" s="222">
        <v>0</v>
      </c>
      <c r="F19" s="222">
        <v>0</v>
      </c>
      <c r="G19" s="222">
        <v>0</v>
      </c>
      <c r="H19" s="222">
        <v>0</v>
      </c>
      <c r="I19" s="222">
        <v>0</v>
      </c>
      <c r="J19" s="222">
        <v>1</v>
      </c>
      <c r="K19" s="222">
        <v>588790</v>
      </c>
      <c r="L19" s="222">
        <f t="shared" si="0"/>
        <v>1</v>
      </c>
      <c r="M19" s="222">
        <f t="shared" si="1"/>
        <v>588790</v>
      </c>
    </row>
    <row r="20" spans="1:13" s="59" customFormat="1" ht="18" customHeight="1">
      <c r="A20" s="238" t="s">
        <v>312</v>
      </c>
      <c r="B20" s="165">
        <v>0</v>
      </c>
      <c r="C20" s="165">
        <v>0</v>
      </c>
      <c r="D20" s="165">
        <v>10</v>
      </c>
      <c r="E20" s="165">
        <v>2463329</v>
      </c>
      <c r="F20" s="165">
        <v>0</v>
      </c>
      <c r="G20" s="165">
        <v>0</v>
      </c>
      <c r="H20" s="165">
        <v>0</v>
      </c>
      <c r="I20" s="165">
        <v>0</v>
      </c>
      <c r="J20" s="165">
        <v>2</v>
      </c>
      <c r="K20" s="165">
        <v>932350</v>
      </c>
      <c r="L20" s="223">
        <f t="shared" si="0"/>
        <v>12</v>
      </c>
      <c r="M20" s="223">
        <f t="shared" si="1"/>
        <v>3395679</v>
      </c>
    </row>
    <row r="21" spans="1:13" s="59" customFormat="1" ht="16.5" customHeight="1">
      <c r="A21" s="239" t="s">
        <v>458</v>
      </c>
      <c r="B21" s="222">
        <v>0</v>
      </c>
      <c r="C21" s="222">
        <v>0</v>
      </c>
      <c r="D21" s="222">
        <v>0</v>
      </c>
      <c r="E21" s="222">
        <v>0</v>
      </c>
      <c r="F21" s="222">
        <v>0</v>
      </c>
      <c r="G21" s="222">
        <v>0</v>
      </c>
      <c r="H21" s="222">
        <v>0</v>
      </c>
      <c r="I21" s="222">
        <v>0</v>
      </c>
      <c r="J21" s="222">
        <v>1</v>
      </c>
      <c r="K21" s="222">
        <v>1194950</v>
      </c>
      <c r="L21" s="222">
        <f t="shared" si="0"/>
        <v>1</v>
      </c>
      <c r="M21" s="222">
        <f t="shared" si="1"/>
        <v>1194950</v>
      </c>
    </row>
    <row r="22" spans="1:13" s="59" customFormat="1" ht="18" customHeight="1">
      <c r="A22" s="238" t="s">
        <v>459</v>
      </c>
      <c r="B22" s="165">
        <v>0</v>
      </c>
      <c r="C22" s="165">
        <v>0</v>
      </c>
      <c r="D22" s="165">
        <v>0</v>
      </c>
      <c r="E22" s="165">
        <v>0</v>
      </c>
      <c r="F22" s="165">
        <v>1</v>
      </c>
      <c r="G22" s="165">
        <v>457381</v>
      </c>
      <c r="H22" s="165">
        <v>0</v>
      </c>
      <c r="I22" s="165">
        <v>0</v>
      </c>
      <c r="J22" s="165">
        <v>0</v>
      </c>
      <c r="K22" s="165">
        <v>0</v>
      </c>
      <c r="L22" s="223">
        <f t="shared" si="0"/>
        <v>1</v>
      </c>
      <c r="M22" s="223">
        <f t="shared" si="1"/>
        <v>457381</v>
      </c>
    </row>
    <row r="23" spans="1:13" s="59" customFormat="1" ht="14.25" customHeight="1">
      <c r="A23" s="239" t="s">
        <v>313</v>
      </c>
      <c r="B23" s="222">
        <v>0</v>
      </c>
      <c r="C23" s="222">
        <v>0</v>
      </c>
      <c r="D23" s="222">
        <v>0</v>
      </c>
      <c r="E23" s="222">
        <v>0</v>
      </c>
      <c r="F23" s="222">
        <v>0</v>
      </c>
      <c r="G23" s="222">
        <v>0</v>
      </c>
      <c r="H23" s="222">
        <v>0</v>
      </c>
      <c r="I23" s="222">
        <v>0</v>
      </c>
      <c r="J23" s="222">
        <v>1</v>
      </c>
      <c r="K23" s="222">
        <v>87572</v>
      </c>
      <c r="L23" s="222">
        <f t="shared" si="0"/>
        <v>1</v>
      </c>
      <c r="M23" s="222">
        <f t="shared" si="1"/>
        <v>87572</v>
      </c>
    </row>
    <row r="24" spans="1:13" s="59" customFormat="1" ht="22.5" customHeight="1">
      <c r="A24" s="238" t="s">
        <v>476</v>
      </c>
      <c r="B24" s="165">
        <v>0</v>
      </c>
      <c r="C24" s="165">
        <v>0</v>
      </c>
      <c r="D24" s="165">
        <v>0</v>
      </c>
      <c r="E24" s="165">
        <v>0</v>
      </c>
      <c r="F24" s="165">
        <v>1</v>
      </c>
      <c r="G24" s="165">
        <v>77050</v>
      </c>
      <c r="H24" s="165">
        <v>0</v>
      </c>
      <c r="I24" s="165">
        <v>0</v>
      </c>
      <c r="J24" s="165">
        <v>0</v>
      </c>
      <c r="K24" s="165">
        <v>0</v>
      </c>
      <c r="L24" s="223">
        <f t="shared" si="0"/>
        <v>1</v>
      </c>
      <c r="M24" s="223">
        <f t="shared" si="1"/>
        <v>77050</v>
      </c>
    </row>
    <row r="25" spans="1:13" s="59" customFormat="1" ht="18" customHeight="1">
      <c r="A25" s="239" t="s">
        <v>480</v>
      </c>
      <c r="B25" s="222">
        <v>0</v>
      </c>
      <c r="C25" s="222">
        <v>0</v>
      </c>
      <c r="D25" s="222">
        <v>0</v>
      </c>
      <c r="E25" s="222">
        <v>0</v>
      </c>
      <c r="F25" s="222">
        <v>0</v>
      </c>
      <c r="G25" s="222">
        <v>0</v>
      </c>
      <c r="H25" s="222">
        <v>0</v>
      </c>
      <c r="I25" s="222">
        <v>0</v>
      </c>
      <c r="J25" s="222">
        <v>1</v>
      </c>
      <c r="K25" s="222">
        <v>320388</v>
      </c>
      <c r="L25" s="222">
        <f t="shared" si="0"/>
        <v>1</v>
      </c>
      <c r="M25" s="222">
        <f t="shared" si="1"/>
        <v>320388</v>
      </c>
    </row>
    <row r="26" spans="1:13" s="59" customFormat="1" ht="18" customHeight="1">
      <c r="A26" s="238" t="s">
        <v>298</v>
      </c>
      <c r="B26" s="165">
        <v>0</v>
      </c>
      <c r="C26" s="165">
        <v>0</v>
      </c>
      <c r="D26" s="165">
        <v>7</v>
      </c>
      <c r="E26" s="165">
        <v>1118293</v>
      </c>
      <c r="F26" s="165">
        <v>0</v>
      </c>
      <c r="G26" s="165">
        <v>0</v>
      </c>
      <c r="H26" s="165">
        <v>0</v>
      </c>
      <c r="I26" s="165">
        <v>0</v>
      </c>
      <c r="J26" s="165">
        <v>0</v>
      </c>
      <c r="K26" s="165">
        <v>0</v>
      </c>
      <c r="L26" s="223">
        <f t="shared" si="0"/>
        <v>7</v>
      </c>
      <c r="M26" s="223">
        <f t="shared" si="1"/>
        <v>1118293</v>
      </c>
    </row>
    <row r="27" spans="1:13" s="59" customFormat="1" ht="15.75" customHeight="1">
      <c r="A27" s="239" t="s">
        <v>468</v>
      </c>
      <c r="B27" s="222">
        <v>0</v>
      </c>
      <c r="C27" s="222">
        <v>0</v>
      </c>
      <c r="D27" s="222">
        <v>0</v>
      </c>
      <c r="E27" s="222">
        <v>0</v>
      </c>
      <c r="F27" s="222">
        <v>0</v>
      </c>
      <c r="G27" s="222">
        <v>0</v>
      </c>
      <c r="H27" s="222">
        <v>0</v>
      </c>
      <c r="I27" s="222">
        <v>0</v>
      </c>
      <c r="J27" s="222">
        <v>0</v>
      </c>
      <c r="K27" s="222">
        <v>0</v>
      </c>
      <c r="L27" s="222">
        <f t="shared" si="0"/>
        <v>0</v>
      </c>
      <c r="M27" s="222">
        <f t="shared" si="1"/>
        <v>0</v>
      </c>
    </row>
    <row r="28" spans="1:13" s="59" customFormat="1" ht="18" customHeight="1" thickBot="1">
      <c r="A28" s="240" t="s">
        <v>384</v>
      </c>
      <c r="B28" s="223">
        <v>0</v>
      </c>
      <c r="C28" s="223">
        <v>0</v>
      </c>
      <c r="D28" s="223">
        <v>0</v>
      </c>
      <c r="E28" s="223">
        <v>0</v>
      </c>
      <c r="F28" s="223">
        <v>0</v>
      </c>
      <c r="G28" s="223">
        <v>0</v>
      </c>
      <c r="H28" s="223">
        <v>0</v>
      </c>
      <c r="I28" s="223">
        <v>0</v>
      </c>
      <c r="J28" s="223">
        <v>2</v>
      </c>
      <c r="K28" s="223">
        <v>751510</v>
      </c>
      <c r="L28" s="223">
        <f t="shared" si="0"/>
        <v>2</v>
      </c>
      <c r="M28" s="223">
        <f t="shared" si="1"/>
        <v>751510</v>
      </c>
    </row>
    <row r="29" spans="1:13" s="59" customFormat="1" ht="23.25" customHeight="1" thickBot="1">
      <c r="A29" s="224" t="s">
        <v>2</v>
      </c>
      <c r="B29" s="224">
        <f>SUM(B7:B28)</f>
        <v>4</v>
      </c>
      <c r="C29" s="224">
        <f aca="true" t="shared" si="2" ref="C29:M29">SUM(C7:C28)</f>
        <v>782377</v>
      </c>
      <c r="D29" s="224">
        <f t="shared" si="2"/>
        <v>79</v>
      </c>
      <c r="E29" s="224">
        <f t="shared" si="2"/>
        <v>54590867</v>
      </c>
      <c r="F29" s="224">
        <f t="shared" si="2"/>
        <v>131</v>
      </c>
      <c r="G29" s="224">
        <f t="shared" si="2"/>
        <v>127190185</v>
      </c>
      <c r="H29" s="224">
        <f t="shared" si="2"/>
        <v>9</v>
      </c>
      <c r="I29" s="224">
        <f t="shared" si="2"/>
        <v>816090</v>
      </c>
      <c r="J29" s="224">
        <f t="shared" si="2"/>
        <v>76</v>
      </c>
      <c r="K29" s="224">
        <f t="shared" si="2"/>
        <v>44657760</v>
      </c>
      <c r="L29" s="224">
        <f t="shared" si="2"/>
        <v>299</v>
      </c>
      <c r="M29" s="224">
        <f t="shared" si="2"/>
        <v>228037279</v>
      </c>
    </row>
    <row r="30" ht="15.75" thickTop="1">
      <c r="M30" s="213"/>
    </row>
  </sheetData>
  <sheetProtection/>
  <mergeCells count="10">
    <mergeCell ref="B5:C5"/>
    <mergeCell ref="D5:E5"/>
    <mergeCell ref="F5:G5"/>
    <mergeCell ref="J5:K5"/>
    <mergeCell ref="L5:M5"/>
    <mergeCell ref="A1:M1"/>
    <mergeCell ref="A3:M3"/>
    <mergeCell ref="L4:M4"/>
    <mergeCell ref="A5:A6"/>
    <mergeCell ref="H5:I5"/>
  </mergeCells>
  <printOptions/>
  <pageMargins left="1" right="1" top="0.9" bottom="1" header="0.5" footer="0.5"/>
  <pageSetup horizontalDpi="600" verticalDpi="600" orientation="landscape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B1:M29"/>
  <sheetViews>
    <sheetView rightToLeft="1" zoomScalePageLayoutView="0" workbookViewId="0" topLeftCell="A1">
      <selection activeCell="O7" sqref="O7"/>
    </sheetView>
  </sheetViews>
  <sheetFormatPr defaultColWidth="9.140625" defaultRowHeight="15"/>
  <cols>
    <col min="1" max="1" width="8.57421875" style="0" customWidth="1"/>
    <col min="2" max="2" width="19.7109375" style="0" customWidth="1"/>
    <col min="3" max="3" width="15.28125" style="0" customWidth="1"/>
    <col min="4" max="4" width="16.7109375" style="0" customWidth="1"/>
    <col min="5" max="5" width="16.8515625" style="0" customWidth="1"/>
    <col min="6" max="6" width="17.140625" style="0" customWidth="1"/>
    <col min="7" max="7" width="19.28125" style="0" customWidth="1"/>
    <col min="8" max="8" width="17.8515625" style="0" customWidth="1"/>
  </cols>
  <sheetData>
    <row r="1" spans="2:7" ht="18" customHeight="1">
      <c r="B1" s="273" t="s">
        <v>413</v>
      </c>
      <c r="C1" s="273"/>
      <c r="D1" s="273"/>
      <c r="E1" s="273"/>
      <c r="F1" s="273"/>
      <c r="G1" s="273"/>
    </row>
    <row r="2" spans="2:7" ht="16.5" customHeight="1">
      <c r="B2" s="99" t="s">
        <v>400</v>
      </c>
      <c r="C2" s="93"/>
      <c r="D2" s="93"/>
      <c r="E2" s="93"/>
      <c r="F2" s="93"/>
      <c r="G2" s="99" t="s">
        <v>86</v>
      </c>
    </row>
    <row r="3" spans="2:7" ht="21" customHeight="1" thickBot="1">
      <c r="B3" s="96" t="s">
        <v>11</v>
      </c>
      <c r="C3" s="100" t="s">
        <v>12</v>
      </c>
      <c r="D3" s="100" t="s">
        <v>218</v>
      </c>
      <c r="E3" s="100" t="s">
        <v>219</v>
      </c>
      <c r="F3" s="100" t="s">
        <v>98</v>
      </c>
      <c r="G3" s="100" t="s">
        <v>220</v>
      </c>
    </row>
    <row r="4" spans="2:7" ht="19.5" customHeight="1" thickTop="1">
      <c r="B4" s="15" t="s">
        <v>13</v>
      </c>
      <c r="C4" s="29" t="s">
        <v>21</v>
      </c>
      <c r="D4" s="80">
        <v>46430</v>
      </c>
      <c r="E4" s="80">
        <v>18263</v>
      </c>
      <c r="F4" s="80">
        <v>11571</v>
      </c>
      <c r="G4" s="16">
        <f>D4+E4+F4</f>
        <v>76264</v>
      </c>
    </row>
    <row r="5" spans="2:7" ht="19.5" customHeight="1">
      <c r="B5" s="133" t="s">
        <v>14</v>
      </c>
      <c r="C5" s="30" t="s">
        <v>21</v>
      </c>
      <c r="D5" s="81">
        <v>2122</v>
      </c>
      <c r="E5" s="81">
        <v>600</v>
      </c>
      <c r="F5" s="81">
        <v>17</v>
      </c>
      <c r="G5" s="81">
        <f aca="true" t="shared" si="0" ref="G5:G21">D5+E5+F5</f>
        <v>2739</v>
      </c>
    </row>
    <row r="6" spans="2:7" ht="19.5" customHeight="1">
      <c r="B6" s="15" t="s">
        <v>15</v>
      </c>
      <c r="C6" s="29" t="s">
        <v>21</v>
      </c>
      <c r="D6" s="80">
        <v>16138</v>
      </c>
      <c r="E6" s="80">
        <v>885</v>
      </c>
      <c r="F6" s="80">
        <v>457</v>
      </c>
      <c r="G6" s="16">
        <f t="shared" si="0"/>
        <v>17480</v>
      </c>
    </row>
    <row r="7" spans="2:13" ht="19.5" customHeight="1">
      <c r="B7" s="133" t="s">
        <v>332</v>
      </c>
      <c r="C7" s="30" t="s">
        <v>21</v>
      </c>
      <c r="D7" s="81">
        <v>14061</v>
      </c>
      <c r="E7" s="81">
        <v>100</v>
      </c>
      <c r="F7" s="81">
        <v>1900</v>
      </c>
      <c r="G7" s="81">
        <f t="shared" si="0"/>
        <v>16061</v>
      </c>
      <c r="M7" s="17"/>
    </row>
    <row r="8" spans="2:7" ht="19.5" customHeight="1">
      <c r="B8" s="15" t="s">
        <v>16</v>
      </c>
      <c r="C8" s="29" t="s">
        <v>44</v>
      </c>
      <c r="D8" s="80">
        <v>60608</v>
      </c>
      <c r="E8" s="80">
        <v>172730</v>
      </c>
      <c r="F8" s="80">
        <v>226930</v>
      </c>
      <c r="G8" s="16">
        <f t="shared" si="0"/>
        <v>460268</v>
      </c>
    </row>
    <row r="9" spans="2:7" ht="19.5" customHeight="1">
      <c r="B9" s="133" t="s">
        <v>17</v>
      </c>
      <c r="C9" s="30" t="s">
        <v>44</v>
      </c>
      <c r="D9" s="81">
        <v>79311</v>
      </c>
      <c r="E9" s="81">
        <v>398433</v>
      </c>
      <c r="F9" s="81">
        <v>103712</v>
      </c>
      <c r="G9" s="81">
        <f t="shared" si="0"/>
        <v>581456</v>
      </c>
    </row>
    <row r="10" spans="2:11" ht="19.5" customHeight="1">
      <c r="B10" s="15" t="s">
        <v>97</v>
      </c>
      <c r="C10" s="29" t="s">
        <v>21</v>
      </c>
      <c r="D10" s="80">
        <v>193742</v>
      </c>
      <c r="E10" s="80">
        <v>10303</v>
      </c>
      <c r="F10" s="80">
        <v>63641</v>
      </c>
      <c r="G10" s="16">
        <f t="shared" si="0"/>
        <v>267686</v>
      </c>
      <c r="K10" s="101"/>
    </row>
    <row r="11" spans="2:7" ht="19.5" customHeight="1">
      <c r="B11" s="133" t="s">
        <v>18</v>
      </c>
      <c r="C11" s="30" t="s">
        <v>21</v>
      </c>
      <c r="D11" s="81">
        <v>153406</v>
      </c>
      <c r="E11" s="81">
        <v>7728</v>
      </c>
      <c r="F11" s="81">
        <v>12997</v>
      </c>
      <c r="G11" s="81">
        <f t="shared" si="0"/>
        <v>174131</v>
      </c>
    </row>
    <row r="12" spans="2:7" ht="19.5" customHeight="1">
      <c r="B12" s="15" t="s">
        <v>91</v>
      </c>
      <c r="C12" s="29" t="s">
        <v>21</v>
      </c>
      <c r="D12" s="80">
        <v>243018</v>
      </c>
      <c r="E12" s="80">
        <v>252730</v>
      </c>
      <c r="F12" s="80">
        <v>1021582</v>
      </c>
      <c r="G12" s="16">
        <f t="shared" si="0"/>
        <v>1517330</v>
      </c>
    </row>
    <row r="13" spans="2:7" ht="19.5" customHeight="1">
      <c r="B13" s="133" t="s">
        <v>414</v>
      </c>
      <c r="C13" s="30" t="s">
        <v>21</v>
      </c>
      <c r="D13" s="81">
        <v>600</v>
      </c>
      <c r="E13" s="81">
        <v>0</v>
      </c>
      <c r="F13" s="81">
        <v>0</v>
      </c>
      <c r="G13" s="81">
        <f t="shared" si="0"/>
        <v>600</v>
      </c>
    </row>
    <row r="14" spans="2:7" ht="19.5" customHeight="1">
      <c r="B14" s="15" t="s">
        <v>20</v>
      </c>
      <c r="C14" s="29" t="s">
        <v>21</v>
      </c>
      <c r="D14" s="80">
        <v>244682</v>
      </c>
      <c r="E14" s="80">
        <v>286303</v>
      </c>
      <c r="F14" s="80">
        <v>172609</v>
      </c>
      <c r="G14" s="16">
        <f t="shared" si="0"/>
        <v>703594</v>
      </c>
    </row>
    <row r="15" spans="2:7" ht="19.5" customHeight="1">
      <c r="B15" s="133" t="s">
        <v>22</v>
      </c>
      <c r="C15" s="30" t="s">
        <v>21</v>
      </c>
      <c r="D15" s="81">
        <v>700</v>
      </c>
      <c r="E15" s="81">
        <v>41710</v>
      </c>
      <c r="F15" s="81">
        <v>2100</v>
      </c>
      <c r="G15" s="81">
        <f t="shared" si="0"/>
        <v>44510</v>
      </c>
    </row>
    <row r="16" spans="2:7" ht="19.5" customHeight="1">
      <c r="B16" s="15" t="s">
        <v>23</v>
      </c>
      <c r="C16" s="29" t="s">
        <v>24</v>
      </c>
      <c r="D16" s="80">
        <v>111119</v>
      </c>
      <c r="E16" s="80">
        <v>616915</v>
      </c>
      <c r="F16" s="80">
        <v>374008</v>
      </c>
      <c r="G16" s="16">
        <f t="shared" si="0"/>
        <v>1102042</v>
      </c>
    </row>
    <row r="17" spans="2:7" ht="19.5" customHeight="1">
      <c r="B17" s="133" t="s">
        <v>25</v>
      </c>
      <c r="C17" s="30" t="s">
        <v>21</v>
      </c>
      <c r="D17" s="81">
        <v>400</v>
      </c>
      <c r="E17" s="81">
        <v>613513</v>
      </c>
      <c r="F17" s="81">
        <v>3600</v>
      </c>
      <c r="G17" s="81">
        <f t="shared" si="0"/>
        <v>617513</v>
      </c>
    </row>
    <row r="18" spans="2:7" ht="19.5" customHeight="1">
      <c r="B18" s="15" t="s">
        <v>96</v>
      </c>
      <c r="C18" s="29" t="s">
        <v>21</v>
      </c>
      <c r="D18" s="80">
        <v>383773</v>
      </c>
      <c r="E18" s="80">
        <v>2810036</v>
      </c>
      <c r="F18" s="80">
        <v>2291176</v>
      </c>
      <c r="G18" s="16">
        <f t="shared" si="0"/>
        <v>5484985</v>
      </c>
    </row>
    <row r="19" spans="2:7" ht="19.5" customHeight="1">
      <c r="B19" s="133" t="s">
        <v>27</v>
      </c>
      <c r="C19" s="30" t="s">
        <v>21</v>
      </c>
      <c r="D19" s="81">
        <v>44400</v>
      </c>
      <c r="E19" s="81">
        <v>4584633</v>
      </c>
      <c r="F19" s="81">
        <v>1017996</v>
      </c>
      <c r="G19" s="81">
        <f t="shared" si="0"/>
        <v>5647029</v>
      </c>
    </row>
    <row r="20" spans="2:7" ht="19.5" customHeight="1">
      <c r="B20" s="29" t="s">
        <v>26</v>
      </c>
      <c r="C20" s="29" t="s">
        <v>21</v>
      </c>
      <c r="D20" s="29">
        <v>226206</v>
      </c>
      <c r="E20" s="29">
        <v>1629904</v>
      </c>
      <c r="F20" s="29">
        <v>76087</v>
      </c>
      <c r="G20" s="29">
        <f>D20+E20+F20</f>
        <v>1932197</v>
      </c>
    </row>
    <row r="21" spans="2:7" ht="19.5" customHeight="1">
      <c r="B21" s="216" t="s">
        <v>146</v>
      </c>
      <c r="C21" s="216" t="s">
        <v>21</v>
      </c>
      <c r="D21" s="216">
        <v>750</v>
      </c>
      <c r="E21" s="216">
        <v>0</v>
      </c>
      <c r="F21" s="216">
        <v>1250</v>
      </c>
      <c r="G21" s="216">
        <f t="shared" si="0"/>
        <v>2000</v>
      </c>
    </row>
    <row r="22" spans="2:6" ht="15.75" customHeight="1">
      <c r="B22" s="51"/>
      <c r="C22" s="52"/>
      <c r="D22" s="53"/>
      <c r="E22" s="53"/>
      <c r="F22" s="53"/>
    </row>
    <row r="23" spans="2:7" ht="23.25" customHeight="1">
      <c r="B23" s="297" t="s">
        <v>226</v>
      </c>
      <c r="C23" s="297"/>
      <c r="D23" s="297"/>
      <c r="E23" s="297"/>
      <c r="F23" s="297"/>
      <c r="G23" s="297"/>
    </row>
    <row r="24" spans="2:7" ht="15.75" customHeight="1">
      <c r="B24" s="297"/>
      <c r="C24" s="297"/>
      <c r="D24" s="297"/>
      <c r="E24" s="297"/>
      <c r="F24" s="297"/>
      <c r="G24" s="297"/>
    </row>
    <row r="25" spans="2:6" ht="21.75" customHeight="1">
      <c r="B25" s="55"/>
      <c r="C25" s="54"/>
      <c r="D25" s="53"/>
      <c r="E25" s="53"/>
      <c r="F25" s="53"/>
    </row>
    <row r="26" spans="2:6" ht="25.5" customHeight="1">
      <c r="B26" s="53"/>
      <c r="C26" s="52"/>
      <c r="D26" s="53"/>
      <c r="E26" s="53"/>
      <c r="F26" s="53"/>
    </row>
    <row r="27" spans="2:6" ht="21.75" customHeight="1">
      <c r="B27" s="55"/>
      <c r="C27" s="54"/>
      <c r="D27" s="53"/>
      <c r="E27" s="53"/>
      <c r="F27" s="53"/>
    </row>
    <row r="28" spans="2:6" ht="21.75" customHeight="1">
      <c r="B28" s="53"/>
      <c r="C28" s="52"/>
      <c r="D28" s="53"/>
      <c r="E28" s="53"/>
      <c r="F28" s="53"/>
    </row>
    <row r="29" spans="2:6" ht="21.75" customHeight="1">
      <c r="B29" s="55"/>
      <c r="C29" s="54"/>
      <c r="D29" s="53"/>
      <c r="E29" s="53"/>
      <c r="F29" s="53"/>
    </row>
  </sheetData>
  <sheetProtection/>
  <mergeCells count="3">
    <mergeCell ref="B1:G1"/>
    <mergeCell ref="B23:G23"/>
    <mergeCell ref="B24:G24"/>
  </mergeCells>
  <printOptions/>
  <pageMargins left="1" right="1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N63"/>
  <sheetViews>
    <sheetView rightToLeft="1" zoomScalePageLayoutView="0" workbookViewId="0" topLeftCell="B40">
      <selection activeCell="O7" sqref="O7"/>
    </sheetView>
  </sheetViews>
  <sheetFormatPr defaultColWidth="9.140625" defaultRowHeight="15"/>
  <cols>
    <col min="1" max="1" width="1.28515625" style="0" hidden="1" customWidth="1"/>
    <col min="2" max="2" width="12.57421875" style="0" customWidth="1"/>
    <col min="3" max="3" width="11.00390625" style="0" customWidth="1"/>
    <col min="4" max="4" width="12.8515625" style="0" customWidth="1"/>
    <col min="5" max="5" width="11.421875" style="0" customWidth="1"/>
    <col min="6" max="6" width="12.57421875" style="0" customWidth="1"/>
    <col min="7" max="7" width="13.7109375" style="0" customWidth="1"/>
    <col min="8" max="8" width="13.140625" style="0" customWidth="1"/>
    <col min="9" max="9" width="12.7109375" style="0" customWidth="1"/>
    <col min="10" max="10" width="14.00390625" style="0" customWidth="1"/>
    <col min="11" max="11" width="10.57421875" style="0" customWidth="1"/>
    <col min="12" max="12" width="14.421875" style="0" customWidth="1"/>
    <col min="14" max="14" width="9.00390625" style="0" customWidth="1"/>
    <col min="17" max="17" width="11.7109375" style="0" customWidth="1"/>
  </cols>
  <sheetData>
    <row r="2" spans="2:12" ht="20.25" customHeight="1">
      <c r="B2" s="307" t="s">
        <v>440</v>
      </c>
      <c r="C2" s="307"/>
      <c r="D2" s="307"/>
      <c r="E2" s="307"/>
      <c r="F2" s="307"/>
      <c r="G2" s="307"/>
      <c r="H2" s="307"/>
      <c r="I2" s="307"/>
      <c r="J2" s="307"/>
      <c r="K2" s="307"/>
      <c r="L2" s="32"/>
    </row>
    <row r="3" spans="2:12" ht="15.75" customHeight="1">
      <c r="B3" s="304" t="s">
        <v>422</v>
      </c>
      <c r="C3" s="304"/>
      <c r="D3" s="253"/>
      <c r="E3" s="253"/>
      <c r="F3" s="303" t="s">
        <v>28</v>
      </c>
      <c r="G3" s="303"/>
      <c r="H3" s="253"/>
      <c r="I3" s="305" t="s">
        <v>29</v>
      </c>
      <c r="J3" s="305"/>
      <c r="K3" s="305"/>
      <c r="L3" s="73"/>
    </row>
    <row r="4" spans="2:12" ht="15.75">
      <c r="B4" s="298" t="s">
        <v>30</v>
      </c>
      <c r="C4" s="298" t="s">
        <v>258</v>
      </c>
      <c r="D4" s="298"/>
      <c r="E4" s="298" t="s">
        <v>257</v>
      </c>
      <c r="F4" s="298"/>
      <c r="G4" s="298" t="s">
        <v>259</v>
      </c>
      <c r="H4" s="298"/>
      <c r="I4" s="102" t="s">
        <v>260</v>
      </c>
      <c r="J4" s="298" t="s">
        <v>390</v>
      </c>
      <c r="K4" s="298"/>
      <c r="L4" s="78"/>
    </row>
    <row r="5" spans="2:11" ht="16.5" thickBot="1">
      <c r="B5" s="306"/>
      <c r="C5" s="260" t="s">
        <v>63</v>
      </c>
      <c r="D5" s="260" t="s">
        <v>31</v>
      </c>
      <c r="E5" s="260" t="s">
        <v>63</v>
      </c>
      <c r="F5" s="260" t="s">
        <v>31</v>
      </c>
      <c r="G5" s="260" t="s">
        <v>63</v>
      </c>
      <c r="H5" s="260" t="s">
        <v>31</v>
      </c>
      <c r="I5" s="260" t="s">
        <v>31</v>
      </c>
      <c r="J5" s="260" t="s">
        <v>63</v>
      </c>
      <c r="K5" s="260" t="s">
        <v>31</v>
      </c>
    </row>
    <row r="6" spans="2:11" ht="24.75" customHeight="1" thickTop="1">
      <c r="B6" s="202" t="s">
        <v>326</v>
      </c>
      <c r="C6" s="13">
        <v>158</v>
      </c>
      <c r="D6" s="13">
        <v>55300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f>C6+E6+G6</f>
        <v>158</v>
      </c>
      <c r="K6" s="13">
        <f>D6+F6+H6+I6</f>
        <v>55300</v>
      </c>
    </row>
    <row r="7" spans="2:11" ht="24.75" customHeight="1">
      <c r="B7" s="225" t="s">
        <v>32</v>
      </c>
      <c r="C7" s="12">
        <v>0</v>
      </c>
      <c r="D7" s="12">
        <v>0</v>
      </c>
      <c r="E7" s="12">
        <v>0</v>
      </c>
      <c r="F7" s="12">
        <v>0</v>
      </c>
      <c r="G7" s="12">
        <v>4308</v>
      </c>
      <c r="H7" s="12">
        <v>1069920</v>
      </c>
      <c r="I7" s="12">
        <v>0</v>
      </c>
      <c r="J7" s="12">
        <f aca="true" t="shared" si="0" ref="J7:J18">C7+E7+G7</f>
        <v>4308</v>
      </c>
      <c r="K7" s="12">
        <f aca="true" t="shared" si="1" ref="K7:K18">D7+F7+H7+I7</f>
        <v>1069920</v>
      </c>
    </row>
    <row r="8" spans="2:11" ht="24.75" customHeight="1">
      <c r="B8" s="202" t="s">
        <v>33</v>
      </c>
      <c r="C8" s="13">
        <v>0</v>
      </c>
      <c r="D8" s="13">
        <v>0</v>
      </c>
      <c r="E8" s="13">
        <v>0</v>
      </c>
      <c r="F8" s="13">
        <v>0</v>
      </c>
      <c r="G8" s="13">
        <v>19217</v>
      </c>
      <c r="H8" s="13">
        <v>3284539</v>
      </c>
      <c r="I8" s="13">
        <v>0</v>
      </c>
      <c r="J8" s="13">
        <f t="shared" si="0"/>
        <v>19217</v>
      </c>
      <c r="K8" s="13">
        <f t="shared" si="1"/>
        <v>3284539</v>
      </c>
    </row>
    <row r="9" spans="2:11" ht="24.75" customHeight="1">
      <c r="B9" s="225" t="s">
        <v>327</v>
      </c>
      <c r="C9" s="12">
        <v>0</v>
      </c>
      <c r="D9" s="12">
        <v>0</v>
      </c>
      <c r="E9" s="12">
        <v>0</v>
      </c>
      <c r="F9" s="12">
        <v>0</v>
      </c>
      <c r="G9" s="12">
        <v>2584</v>
      </c>
      <c r="H9" s="12">
        <v>505385</v>
      </c>
      <c r="I9" s="12">
        <v>0</v>
      </c>
      <c r="J9" s="12">
        <f t="shared" si="0"/>
        <v>2584</v>
      </c>
      <c r="K9" s="12">
        <f t="shared" si="1"/>
        <v>505385</v>
      </c>
    </row>
    <row r="10" spans="2:11" ht="24.75" customHeight="1">
      <c r="B10" s="202" t="s">
        <v>34</v>
      </c>
      <c r="C10" s="13">
        <v>0</v>
      </c>
      <c r="D10" s="13">
        <v>0</v>
      </c>
      <c r="E10" s="13">
        <v>0</v>
      </c>
      <c r="F10" s="13">
        <v>0</v>
      </c>
      <c r="G10" s="13">
        <v>10447</v>
      </c>
      <c r="H10" s="13">
        <v>1802750</v>
      </c>
      <c r="I10" s="13">
        <v>19450</v>
      </c>
      <c r="J10" s="13">
        <f t="shared" si="0"/>
        <v>10447</v>
      </c>
      <c r="K10" s="13">
        <f t="shared" si="1"/>
        <v>1822200</v>
      </c>
    </row>
    <row r="11" spans="2:11" ht="24.75" customHeight="1">
      <c r="B11" s="225" t="s">
        <v>35</v>
      </c>
      <c r="C11" s="12">
        <v>3647</v>
      </c>
      <c r="D11" s="12">
        <v>497980</v>
      </c>
      <c r="E11" s="12">
        <v>0</v>
      </c>
      <c r="F11" s="12">
        <v>0</v>
      </c>
      <c r="G11" s="12">
        <v>2592</v>
      </c>
      <c r="H11" s="12">
        <v>478130</v>
      </c>
      <c r="I11" s="12">
        <v>182975</v>
      </c>
      <c r="J11" s="12">
        <f t="shared" si="0"/>
        <v>6239</v>
      </c>
      <c r="K11" s="12">
        <f t="shared" si="1"/>
        <v>1159085</v>
      </c>
    </row>
    <row r="12" spans="2:11" ht="24.75" customHeight="1">
      <c r="B12" s="202" t="s">
        <v>36</v>
      </c>
      <c r="C12" s="13">
        <v>0</v>
      </c>
      <c r="D12" s="13">
        <v>0</v>
      </c>
      <c r="E12" s="13">
        <v>0</v>
      </c>
      <c r="F12" s="13">
        <v>0</v>
      </c>
      <c r="G12" s="13">
        <v>10965</v>
      </c>
      <c r="H12" s="13">
        <v>1861525</v>
      </c>
      <c r="I12" s="13">
        <v>86650</v>
      </c>
      <c r="J12" s="13">
        <f t="shared" si="0"/>
        <v>10965</v>
      </c>
      <c r="K12" s="13">
        <f t="shared" si="1"/>
        <v>1948175</v>
      </c>
    </row>
    <row r="13" spans="2:11" ht="24.75" customHeight="1">
      <c r="B13" s="225" t="s">
        <v>37</v>
      </c>
      <c r="C13" s="12">
        <v>785</v>
      </c>
      <c r="D13" s="12">
        <v>90910</v>
      </c>
      <c r="E13" s="12">
        <v>490</v>
      </c>
      <c r="F13" s="12">
        <v>98000</v>
      </c>
      <c r="G13" s="12">
        <v>2513</v>
      </c>
      <c r="H13" s="12">
        <v>452335</v>
      </c>
      <c r="I13" s="12">
        <v>15600</v>
      </c>
      <c r="J13" s="12">
        <f t="shared" si="0"/>
        <v>3788</v>
      </c>
      <c r="K13" s="12">
        <f t="shared" si="1"/>
        <v>656845</v>
      </c>
    </row>
    <row r="14" spans="2:11" ht="24.75" customHeight="1">
      <c r="B14" s="202" t="s">
        <v>95</v>
      </c>
      <c r="C14" s="13">
        <v>0</v>
      </c>
      <c r="D14" s="13">
        <v>0</v>
      </c>
      <c r="E14" s="13">
        <v>0</v>
      </c>
      <c r="F14" s="13">
        <v>0</v>
      </c>
      <c r="G14" s="13">
        <v>3660</v>
      </c>
      <c r="H14" s="13">
        <v>611404</v>
      </c>
      <c r="I14" s="13">
        <v>500</v>
      </c>
      <c r="J14" s="13">
        <f t="shared" si="0"/>
        <v>3660</v>
      </c>
      <c r="K14" s="13">
        <f t="shared" si="1"/>
        <v>611904</v>
      </c>
    </row>
    <row r="15" spans="2:11" ht="24.75" customHeight="1">
      <c r="B15" s="184" t="s">
        <v>94</v>
      </c>
      <c r="C15" s="12">
        <v>12631</v>
      </c>
      <c r="D15" s="12">
        <v>1469385</v>
      </c>
      <c r="E15" s="12">
        <v>0</v>
      </c>
      <c r="F15" s="12">
        <v>0</v>
      </c>
      <c r="G15" s="12">
        <v>5780</v>
      </c>
      <c r="H15" s="12">
        <v>1071100</v>
      </c>
      <c r="I15" s="12">
        <v>0</v>
      </c>
      <c r="J15" s="12">
        <f t="shared" si="0"/>
        <v>18411</v>
      </c>
      <c r="K15" s="12">
        <f t="shared" si="1"/>
        <v>2540485</v>
      </c>
    </row>
    <row r="16" spans="2:11" ht="24.75" customHeight="1">
      <c r="B16" s="202" t="s">
        <v>404</v>
      </c>
      <c r="C16" s="13">
        <v>1908</v>
      </c>
      <c r="D16" s="13">
        <v>199160</v>
      </c>
      <c r="E16" s="13">
        <v>250</v>
      </c>
      <c r="F16" s="13">
        <v>3750</v>
      </c>
      <c r="G16" s="13">
        <v>2450</v>
      </c>
      <c r="H16" s="13">
        <v>416000</v>
      </c>
      <c r="I16" s="13">
        <v>1000</v>
      </c>
      <c r="J16" s="13">
        <f t="shared" si="0"/>
        <v>4608</v>
      </c>
      <c r="K16" s="13">
        <f t="shared" si="1"/>
        <v>619910</v>
      </c>
    </row>
    <row r="17" spans="2:11" ht="24.75" customHeight="1">
      <c r="B17" s="184" t="s">
        <v>38</v>
      </c>
      <c r="C17" s="12">
        <v>2855</v>
      </c>
      <c r="D17" s="12">
        <v>322700</v>
      </c>
      <c r="E17" s="12">
        <v>0</v>
      </c>
      <c r="F17" s="12">
        <v>0</v>
      </c>
      <c r="G17" s="12">
        <v>0</v>
      </c>
      <c r="H17" s="12">
        <v>0</v>
      </c>
      <c r="I17" s="12">
        <v>110000</v>
      </c>
      <c r="J17" s="12">
        <f t="shared" si="0"/>
        <v>2855</v>
      </c>
      <c r="K17" s="12">
        <f t="shared" si="1"/>
        <v>432700</v>
      </c>
    </row>
    <row r="18" spans="2:11" ht="24.75" customHeight="1" thickBot="1">
      <c r="B18" s="34" t="s">
        <v>39</v>
      </c>
      <c r="C18" s="13">
        <v>17347</v>
      </c>
      <c r="D18" s="13">
        <v>2969760</v>
      </c>
      <c r="E18" s="13">
        <v>0</v>
      </c>
      <c r="F18" s="13">
        <v>0</v>
      </c>
      <c r="G18" s="13">
        <v>0</v>
      </c>
      <c r="H18" s="13">
        <v>0</v>
      </c>
      <c r="I18" s="13">
        <v>20000</v>
      </c>
      <c r="J18" s="13">
        <f t="shared" si="0"/>
        <v>17347</v>
      </c>
      <c r="K18" s="13">
        <f t="shared" si="1"/>
        <v>2989760</v>
      </c>
    </row>
    <row r="19" spans="2:11" ht="24.75" customHeight="1" thickBot="1">
      <c r="B19" s="244" t="s">
        <v>2</v>
      </c>
      <c r="C19" s="77">
        <f>SUM(C6:C18)</f>
        <v>39331</v>
      </c>
      <c r="D19" s="77">
        <f aca="true" t="shared" si="2" ref="D19:K19">SUM(D6:D18)</f>
        <v>5605195</v>
      </c>
      <c r="E19" s="77">
        <f t="shared" si="2"/>
        <v>740</v>
      </c>
      <c r="F19" s="77">
        <f t="shared" si="2"/>
        <v>101750</v>
      </c>
      <c r="G19" s="77">
        <f t="shared" si="2"/>
        <v>64516</v>
      </c>
      <c r="H19" s="77">
        <f t="shared" si="2"/>
        <v>11553088</v>
      </c>
      <c r="I19" s="77">
        <f t="shared" si="2"/>
        <v>436175</v>
      </c>
      <c r="J19" s="77">
        <f t="shared" si="2"/>
        <v>104587</v>
      </c>
      <c r="K19" s="77">
        <f t="shared" si="2"/>
        <v>17696208</v>
      </c>
    </row>
    <row r="20" spans="2:8" ht="15.75" customHeight="1" thickTop="1">
      <c r="B20" s="299"/>
      <c r="C20" s="299"/>
      <c r="D20" s="299"/>
      <c r="E20" s="299"/>
      <c r="F20" s="299"/>
      <c r="G20" s="299"/>
      <c r="H20" s="299"/>
    </row>
    <row r="22" spans="2:11" ht="13.5" customHeight="1">
      <c r="B22" s="308"/>
      <c r="C22" s="308"/>
      <c r="D22" s="308"/>
      <c r="E22" s="308"/>
      <c r="F22" s="308"/>
      <c r="G22" s="308"/>
      <c r="H22" s="308"/>
      <c r="I22" s="308"/>
      <c r="J22" s="308"/>
      <c r="K22" s="308"/>
    </row>
    <row r="23" spans="2:12" ht="18.75" customHeight="1">
      <c r="B23" s="307" t="s">
        <v>439</v>
      </c>
      <c r="C23" s="307"/>
      <c r="D23" s="307"/>
      <c r="E23" s="307"/>
      <c r="F23" s="307"/>
      <c r="G23" s="307"/>
      <c r="H23" s="307"/>
      <c r="I23" s="307"/>
      <c r="J23" s="307"/>
      <c r="K23" s="307"/>
      <c r="L23" s="56"/>
    </row>
    <row r="24" spans="2:12" ht="15.75" customHeight="1">
      <c r="B24" s="304" t="s">
        <v>423</v>
      </c>
      <c r="C24" s="304"/>
      <c r="D24" s="303" t="s">
        <v>147</v>
      </c>
      <c r="E24" s="303"/>
      <c r="F24" s="303"/>
      <c r="G24" s="303"/>
      <c r="H24" s="305" t="s">
        <v>29</v>
      </c>
      <c r="I24" s="305"/>
      <c r="J24" s="305"/>
      <c r="K24" s="305"/>
      <c r="L24" s="57"/>
    </row>
    <row r="25" spans="2:11" ht="16.5" customHeight="1">
      <c r="B25" s="301" t="s">
        <v>30</v>
      </c>
      <c r="C25" s="298" t="s">
        <v>227</v>
      </c>
      <c r="D25" s="298"/>
      <c r="E25" s="298" t="s">
        <v>228</v>
      </c>
      <c r="F25" s="298"/>
      <c r="G25" s="298" t="s">
        <v>229</v>
      </c>
      <c r="H25" s="298"/>
      <c r="I25" s="298" t="s">
        <v>230</v>
      </c>
      <c r="J25" s="298"/>
      <c r="K25" s="298"/>
    </row>
    <row r="26" spans="2:11" ht="15" customHeight="1" thickBot="1">
      <c r="B26" s="302"/>
      <c r="C26" s="125" t="s">
        <v>63</v>
      </c>
      <c r="D26" s="125" t="s">
        <v>31</v>
      </c>
      <c r="E26" s="125" t="s">
        <v>63</v>
      </c>
      <c r="F26" s="125" t="s">
        <v>31</v>
      </c>
      <c r="G26" s="125" t="s">
        <v>63</v>
      </c>
      <c r="H26" s="125" t="s">
        <v>31</v>
      </c>
      <c r="I26" s="125" t="s">
        <v>63</v>
      </c>
      <c r="J26" s="306" t="s">
        <v>31</v>
      </c>
      <c r="K26" s="306"/>
    </row>
    <row r="27" spans="2:11" ht="24.75" customHeight="1" thickTop="1">
      <c r="B27" s="135" t="s">
        <v>326</v>
      </c>
      <c r="C27" s="13">
        <v>0</v>
      </c>
      <c r="D27" s="13">
        <v>0</v>
      </c>
      <c r="E27" s="13"/>
      <c r="F27" s="13"/>
      <c r="G27" s="13">
        <v>27</v>
      </c>
      <c r="H27" s="13">
        <v>675</v>
      </c>
      <c r="I27" s="199"/>
      <c r="J27" s="119"/>
      <c r="K27" s="119"/>
    </row>
    <row r="28" spans="2:11" ht="24.75" customHeight="1">
      <c r="B28" s="136" t="s">
        <v>32</v>
      </c>
      <c r="C28" s="12">
        <v>0</v>
      </c>
      <c r="D28" s="12">
        <v>0</v>
      </c>
      <c r="E28" s="12"/>
      <c r="F28" s="12"/>
      <c r="G28" s="12">
        <v>0</v>
      </c>
      <c r="H28" s="12">
        <v>0</v>
      </c>
      <c r="I28" s="198"/>
      <c r="J28" s="12"/>
      <c r="K28" s="12"/>
    </row>
    <row r="29" spans="2:11" ht="24.75" customHeight="1">
      <c r="B29" s="135" t="s">
        <v>33</v>
      </c>
      <c r="C29" s="13">
        <v>5</v>
      </c>
      <c r="D29" s="13">
        <v>11500</v>
      </c>
      <c r="E29" s="13"/>
      <c r="F29" s="13"/>
      <c r="G29" s="13">
        <v>0</v>
      </c>
      <c r="H29" s="13">
        <v>0</v>
      </c>
      <c r="I29" s="199"/>
      <c r="J29" s="13"/>
      <c r="K29" s="13"/>
    </row>
    <row r="30" spans="2:11" ht="24.75" customHeight="1">
      <c r="B30" s="136" t="s">
        <v>327</v>
      </c>
      <c r="C30" s="12">
        <v>8</v>
      </c>
      <c r="D30" s="12">
        <v>15600</v>
      </c>
      <c r="E30" s="12"/>
      <c r="F30" s="12"/>
      <c r="G30" s="12">
        <v>135</v>
      </c>
      <c r="H30" s="12">
        <v>87750</v>
      </c>
      <c r="I30" s="198"/>
      <c r="J30" s="12"/>
      <c r="K30" s="12"/>
    </row>
    <row r="31" spans="2:11" ht="24.75" customHeight="1">
      <c r="B31" s="137" t="s">
        <v>34</v>
      </c>
      <c r="C31" s="13">
        <v>10</v>
      </c>
      <c r="D31" s="13">
        <v>10000</v>
      </c>
      <c r="E31" s="13"/>
      <c r="F31" s="13"/>
      <c r="G31" s="13">
        <v>0</v>
      </c>
      <c r="H31" s="13">
        <v>0</v>
      </c>
      <c r="I31" s="199"/>
      <c r="J31" s="13"/>
      <c r="K31" s="13"/>
    </row>
    <row r="32" spans="2:11" ht="24.75" customHeight="1">
      <c r="B32" s="136" t="s">
        <v>35</v>
      </c>
      <c r="C32" s="12">
        <v>0</v>
      </c>
      <c r="D32" s="12">
        <v>0</v>
      </c>
      <c r="E32" s="12"/>
      <c r="F32" s="12"/>
      <c r="G32" s="12">
        <v>70</v>
      </c>
      <c r="H32" s="12">
        <v>2100</v>
      </c>
      <c r="I32" s="198"/>
      <c r="J32" s="12"/>
      <c r="K32" s="12"/>
    </row>
    <row r="33" spans="2:11" ht="24.75" customHeight="1">
      <c r="B33" s="137" t="s">
        <v>36</v>
      </c>
      <c r="C33" s="13">
        <v>0</v>
      </c>
      <c r="D33" s="13">
        <v>0</v>
      </c>
      <c r="E33" s="13"/>
      <c r="F33" s="13"/>
      <c r="G33" s="13">
        <v>0</v>
      </c>
      <c r="H33" s="13">
        <v>0</v>
      </c>
      <c r="I33" s="199"/>
      <c r="J33" s="13"/>
      <c r="K33" s="13"/>
    </row>
    <row r="34" spans="2:11" ht="24.75" customHeight="1">
      <c r="B34" s="136" t="s">
        <v>37</v>
      </c>
      <c r="C34" s="12">
        <v>0</v>
      </c>
      <c r="D34" s="12">
        <v>0</v>
      </c>
      <c r="E34" s="12"/>
      <c r="F34" s="12"/>
      <c r="G34" s="12">
        <v>6</v>
      </c>
      <c r="H34" s="12">
        <v>210</v>
      </c>
      <c r="I34" s="198"/>
      <c r="J34" s="12"/>
      <c r="K34" s="12"/>
    </row>
    <row r="35" spans="2:11" ht="24.75" customHeight="1">
      <c r="B35" s="137" t="s">
        <v>95</v>
      </c>
      <c r="C35" s="13">
        <v>0</v>
      </c>
      <c r="D35" s="13">
        <v>0</v>
      </c>
      <c r="E35" s="13"/>
      <c r="F35" s="13"/>
      <c r="G35" s="13">
        <v>0</v>
      </c>
      <c r="H35" s="13">
        <v>0</v>
      </c>
      <c r="I35" s="199"/>
      <c r="J35" s="13"/>
      <c r="K35" s="13"/>
    </row>
    <row r="36" spans="2:11" ht="24.75" customHeight="1">
      <c r="B36" s="183" t="s">
        <v>94</v>
      </c>
      <c r="C36" s="12">
        <v>0</v>
      </c>
      <c r="D36" s="12">
        <v>0</v>
      </c>
      <c r="E36" s="12"/>
      <c r="F36" s="12"/>
      <c r="G36" s="12">
        <v>0</v>
      </c>
      <c r="H36" s="12">
        <v>0</v>
      </c>
      <c r="I36" s="198"/>
      <c r="J36" s="12"/>
      <c r="K36" s="12"/>
    </row>
    <row r="37" spans="2:11" ht="24.75" customHeight="1">
      <c r="B37" s="137" t="s">
        <v>404</v>
      </c>
      <c r="C37" s="13">
        <v>18</v>
      </c>
      <c r="D37" s="13">
        <v>31000</v>
      </c>
      <c r="E37" s="13"/>
      <c r="F37" s="13"/>
      <c r="G37" s="13">
        <v>0</v>
      </c>
      <c r="H37" s="13">
        <v>0</v>
      </c>
      <c r="I37" s="199"/>
      <c r="J37" s="13"/>
      <c r="K37" s="13"/>
    </row>
    <row r="38" spans="2:11" ht="24.75" customHeight="1">
      <c r="B38" s="184" t="s">
        <v>38</v>
      </c>
      <c r="C38" s="12">
        <v>0</v>
      </c>
      <c r="D38" s="12">
        <v>0</v>
      </c>
      <c r="E38" s="12"/>
      <c r="F38" s="12"/>
      <c r="G38" s="12">
        <v>0</v>
      </c>
      <c r="H38" s="12">
        <v>0</v>
      </c>
      <c r="I38" s="12"/>
      <c r="J38" s="12"/>
      <c r="K38" s="12"/>
    </row>
    <row r="39" spans="2:11" ht="24.75" customHeight="1" thickBot="1">
      <c r="B39" s="246" t="s">
        <v>39</v>
      </c>
      <c r="C39" s="245">
        <v>18</v>
      </c>
      <c r="D39" s="245">
        <v>20875</v>
      </c>
      <c r="E39" s="245"/>
      <c r="F39" s="245"/>
      <c r="G39" s="245">
        <v>0</v>
      </c>
      <c r="H39" s="245">
        <v>0</v>
      </c>
      <c r="I39" s="245"/>
      <c r="J39" s="245"/>
      <c r="K39" s="245"/>
    </row>
    <row r="40" spans="2:11" ht="16.5" customHeight="1" thickBot="1">
      <c r="B40" s="103" t="s">
        <v>2</v>
      </c>
      <c r="C40" s="77">
        <f>SUM(C27:C39)</f>
        <v>59</v>
      </c>
      <c r="D40" s="77">
        <f aca="true" t="shared" si="3" ref="D40:K40">SUM(D27:D39)</f>
        <v>88975</v>
      </c>
      <c r="E40" s="77">
        <f t="shared" si="3"/>
        <v>0</v>
      </c>
      <c r="F40" s="77">
        <f t="shared" si="3"/>
        <v>0</v>
      </c>
      <c r="G40" s="77">
        <f t="shared" si="3"/>
        <v>238</v>
      </c>
      <c r="H40" s="77">
        <f t="shared" si="3"/>
        <v>90735</v>
      </c>
      <c r="I40" s="77">
        <f t="shared" si="3"/>
        <v>0</v>
      </c>
      <c r="J40" s="77">
        <f t="shared" si="3"/>
        <v>0</v>
      </c>
      <c r="K40" s="77">
        <f t="shared" si="3"/>
        <v>0</v>
      </c>
    </row>
    <row r="41" spans="2:8" ht="21" customHeight="1" thickTop="1">
      <c r="B41" s="299"/>
      <c r="C41" s="299"/>
      <c r="D41" s="299"/>
      <c r="E41" s="299"/>
      <c r="F41" s="299"/>
      <c r="G41" s="299"/>
      <c r="H41" s="299"/>
    </row>
    <row r="42" spans="2:11" ht="29.25" customHeight="1">
      <c r="B42" s="307" t="s">
        <v>439</v>
      </c>
      <c r="C42" s="307"/>
      <c r="D42" s="307"/>
      <c r="E42" s="307"/>
      <c r="F42" s="307"/>
      <c r="G42" s="307"/>
      <c r="H42" s="307"/>
      <c r="I42" s="307"/>
      <c r="J42" s="307"/>
      <c r="K42" s="138"/>
    </row>
    <row r="43" spans="2:11" ht="16.5" customHeight="1">
      <c r="B43" s="304" t="s">
        <v>423</v>
      </c>
      <c r="C43" s="304"/>
      <c r="D43" s="104"/>
      <c r="E43" s="303" t="s">
        <v>192</v>
      </c>
      <c r="F43" s="303"/>
      <c r="G43" s="104"/>
      <c r="H43" s="104"/>
      <c r="I43" s="303" t="s">
        <v>88</v>
      </c>
      <c r="J43" s="303"/>
      <c r="K43" s="58"/>
    </row>
    <row r="44" spans="2:11" ht="18.75" customHeight="1">
      <c r="B44" s="301" t="s">
        <v>30</v>
      </c>
      <c r="C44" s="298" t="s">
        <v>231</v>
      </c>
      <c r="D44" s="298"/>
      <c r="E44" s="298" t="s">
        <v>232</v>
      </c>
      <c r="F44" s="298"/>
      <c r="G44" s="298" t="s">
        <v>233</v>
      </c>
      <c r="H44" s="298"/>
      <c r="I44" s="102" t="s">
        <v>234</v>
      </c>
      <c r="J44" s="102"/>
      <c r="K44" s="78"/>
    </row>
    <row r="45" spans="2:14" ht="13.5" customHeight="1" thickBot="1">
      <c r="B45" s="302"/>
      <c r="C45" s="125" t="s">
        <v>41</v>
      </c>
      <c r="D45" s="125" t="s">
        <v>31</v>
      </c>
      <c r="E45" s="125" t="s">
        <v>41</v>
      </c>
      <c r="F45" s="125" t="s">
        <v>31</v>
      </c>
      <c r="G45" s="125" t="s">
        <v>41</v>
      </c>
      <c r="H45" s="125" t="s">
        <v>31</v>
      </c>
      <c r="I45" s="125" t="s">
        <v>41</v>
      </c>
      <c r="J45" s="125" t="s">
        <v>31</v>
      </c>
      <c r="K45" s="140"/>
      <c r="M45" s="39"/>
      <c r="N45" s="39"/>
    </row>
    <row r="46" spans="2:14" ht="24.75" customHeight="1" thickTop="1">
      <c r="B46" s="34" t="s">
        <v>326</v>
      </c>
      <c r="C46" s="13">
        <v>249</v>
      </c>
      <c r="D46" s="13">
        <v>124950</v>
      </c>
      <c r="E46" s="13">
        <v>638</v>
      </c>
      <c r="F46" s="13">
        <v>256200</v>
      </c>
      <c r="G46" s="13">
        <v>788</v>
      </c>
      <c r="H46" s="13">
        <v>252150</v>
      </c>
      <c r="I46" s="13">
        <f>C46+E46+G46</f>
        <v>1675</v>
      </c>
      <c r="J46" s="13">
        <f>D46+F46+H46</f>
        <v>633300</v>
      </c>
      <c r="K46" s="140"/>
      <c r="M46" s="39"/>
      <c r="N46" s="39"/>
    </row>
    <row r="47" spans="2:14" ht="24.75" customHeight="1">
      <c r="B47" s="259" t="s">
        <v>32</v>
      </c>
      <c r="C47" s="134">
        <v>4175</v>
      </c>
      <c r="D47" s="134">
        <v>2080300</v>
      </c>
      <c r="E47" s="134">
        <v>70</v>
      </c>
      <c r="F47" s="134">
        <v>48750</v>
      </c>
      <c r="G47" s="134">
        <v>4</v>
      </c>
      <c r="H47" s="134">
        <v>1750</v>
      </c>
      <c r="I47" s="134">
        <f aca="true" t="shared" si="4" ref="I47:I58">C47+E47+G47</f>
        <v>4249</v>
      </c>
      <c r="J47" s="134">
        <f aca="true" t="shared" si="5" ref="J47:J58">D47+F47+H47</f>
        <v>2130800</v>
      </c>
      <c r="K47" s="140"/>
      <c r="M47" s="39"/>
      <c r="N47" s="39"/>
    </row>
    <row r="48" spans="2:11" ht="24.75" customHeight="1">
      <c r="B48" s="202" t="s">
        <v>33</v>
      </c>
      <c r="C48" s="13">
        <v>975</v>
      </c>
      <c r="D48" s="13">
        <v>534730</v>
      </c>
      <c r="E48" s="13">
        <v>22</v>
      </c>
      <c r="F48" s="13">
        <v>8800</v>
      </c>
      <c r="G48" s="13">
        <v>0</v>
      </c>
      <c r="H48" s="13">
        <v>0</v>
      </c>
      <c r="I48" s="13">
        <f t="shared" si="4"/>
        <v>997</v>
      </c>
      <c r="J48" s="13">
        <f t="shared" si="5"/>
        <v>543530</v>
      </c>
      <c r="K48" s="33"/>
    </row>
    <row r="49" spans="2:11" ht="24.75" customHeight="1">
      <c r="B49" s="225" t="s">
        <v>327</v>
      </c>
      <c r="C49" s="76">
        <v>6455</v>
      </c>
      <c r="D49" s="12">
        <v>4032405</v>
      </c>
      <c r="E49" s="76">
        <v>6</v>
      </c>
      <c r="F49" s="12">
        <v>2601</v>
      </c>
      <c r="G49" s="76">
        <v>0</v>
      </c>
      <c r="H49" s="76">
        <v>0</v>
      </c>
      <c r="I49" s="134">
        <f t="shared" si="4"/>
        <v>6461</v>
      </c>
      <c r="J49" s="134">
        <f t="shared" si="5"/>
        <v>4035006</v>
      </c>
      <c r="K49" s="139"/>
    </row>
    <row r="50" spans="2:11" ht="24.75" customHeight="1">
      <c r="B50" s="202" t="s">
        <v>34</v>
      </c>
      <c r="C50" s="13">
        <v>32</v>
      </c>
      <c r="D50" s="13">
        <v>16782</v>
      </c>
      <c r="E50" s="13">
        <v>0</v>
      </c>
      <c r="F50" s="13">
        <v>0</v>
      </c>
      <c r="G50" s="13">
        <v>0</v>
      </c>
      <c r="H50" s="13">
        <v>0</v>
      </c>
      <c r="I50" s="13">
        <f t="shared" si="4"/>
        <v>32</v>
      </c>
      <c r="J50" s="13">
        <f t="shared" si="5"/>
        <v>16782</v>
      </c>
      <c r="K50" s="33"/>
    </row>
    <row r="51" spans="2:11" ht="24.75" customHeight="1">
      <c r="B51" s="225" t="s">
        <v>35</v>
      </c>
      <c r="C51" s="76">
        <v>0</v>
      </c>
      <c r="D51" s="76">
        <v>0</v>
      </c>
      <c r="E51" s="76">
        <v>143</v>
      </c>
      <c r="F51" s="76">
        <v>85800</v>
      </c>
      <c r="G51" s="76">
        <v>0</v>
      </c>
      <c r="H51" s="76">
        <v>0</v>
      </c>
      <c r="I51" s="134">
        <f t="shared" si="4"/>
        <v>143</v>
      </c>
      <c r="J51" s="134">
        <f t="shared" si="5"/>
        <v>85800</v>
      </c>
      <c r="K51" s="139"/>
    </row>
    <row r="52" spans="2:11" ht="24.75" customHeight="1">
      <c r="B52" s="202" t="s">
        <v>36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f t="shared" si="4"/>
        <v>0</v>
      </c>
      <c r="J52" s="13">
        <f t="shared" si="5"/>
        <v>0</v>
      </c>
      <c r="K52" s="33"/>
    </row>
    <row r="53" spans="2:11" ht="24.75" customHeight="1">
      <c r="B53" s="225" t="s">
        <v>37</v>
      </c>
      <c r="C53" s="76">
        <v>0</v>
      </c>
      <c r="D53" s="12">
        <v>0</v>
      </c>
      <c r="E53" s="76">
        <v>0</v>
      </c>
      <c r="F53" s="76">
        <v>0</v>
      </c>
      <c r="G53" s="76">
        <v>0</v>
      </c>
      <c r="H53" s="76">
        <v>0</v>
      </c>
      <c r="I53" s="134">
        <f t="shared" si="4"/>
        <v>0</v>
      </c>
      <c r="J53" s="134">
        <f t="shared" si="5"/>
        <v>0</v>
      </c>
      <c r="K53" s="139"/>
    </row>
    <row r="54" spans="2:11" ht="24.75" customHeight="1">
      <c r="B54" s="34" t="s">
        <v>95</v>
      </c>
      <c r="C54" s="13">
        <v>2</v>
      </c>
      <c r="D54" s="13">
        <v>900</v>
      </c>
      <c r="E54" s="13">
        <v>0</v>
      </c>
      <c r="F54" s="13">
        <v>0</v>
      </c>
      <c r="G54" s="13">
        <v>0</v>
      </c>
      <c r="H54" s="13">
        <v>0</v>
      </c>
      <c r="I54" s="13">
        <f t="shared" si="4"/>
        <v>2</v>
      </c>
      <c r="J54" s="13">
        <f t="shared" si="5"/>
        <v>900</v>
      </c>
      <c r="K54" s="33"/>
    </row>
    <row r="55" spans="2:11" ht="24.75" customHeight="1">
      <c r="B55" s="225" t="s">
        <v>94</v>
      </c>
      <c r="C55" s="76">
        <v>80</v>
      </c>
      <c r="D55" s="12">
        <v>88000</v>
      </c>
      <c r="E55" s="76">
        <v>0</v>
      </c>
      <c r="F55" s="76">
        <v>0</v>
      </c>
      <c r="G55" s="76">
        <v>0</v>
      </c>
      <c r="H55" s="76">
        <v>0</v>
      </c>
      <c r="I55" s="134">
        <f t="shared" si="4"/>
        <v>80</v>
      </c>
      <c r="J55" s="134">
        <f t="shared" si="5"/>
        <v>88000</v>
      </c>
      <c r="K55" s="139"/>
    </row>
    <row r="56" spans="2:11" ht="24.75" customHeight="1">
      <c r="B56" s="202" t="s">
        <v>404</v>
      </c>
      <c r="C56" s="75">
        <v>0</v>
      </c>
      <c r="D56" s="13">
        <v>0</v>
      </c>
      <c r="E56" s="75">
        <v>0</v>
      </c>
      <c r="F56" s="75">
        <v>0</v>
      </c>
      <c r="G56" s="75">
        <v>0</v>
      </c>
      <c r="H56" s="75">
        <v>0</v>
      </c>
      <c r="I56" s="13">
        <f t="shared" si="4"/>
        <v>0</v>
      </c>
      <c r="J56" s="13">
        <f t="shared" si="5"/>
        <v>0</v>
      </c>
      <c r="K56" s="139"/>
    </row>
    <row r="57" spans="2:11" ht="24.75" customHeight="1">
      <c r="B57" s="247" t="s">
        <v>38</v>
      </c>
      <c r="C57" s="134">
        <v>0</v>
      </c>
      <c r="D57" s="134">
        <v>0</v>
      </c>
      <c r="E57" s="134">
        <v>0</v>
      </c>
      <c r="F57" s="134">
        <v>0</v>
      </c>
      <c r="G57" s="134">
        <v>0</v>
      </c>
      <c r="H57" s="134">
        <v>0</v>
      </c>
      <c r="I57" s="134">
        <f t="shared" si="4"/>
        <v>0</v>
      </c>
      <c r="J57" s="134">
        <f t="shared" si="5"/>
        <v>0</v>
      </c>
      <c r="K57" s="139"/>
    </row>
    <row r="58" spans="2:11" ht="24.75" customHeight="1" thickBot="1">
      <c r="B58" s="34" t="s">
        <v>39</v>
      </c>
      <c r="C58" s="13">
        <v>455</v>
      </c>
      <c r="D58" s="13">
        <v>278460</v>
      </c>
      <c r="E58" s="13">
        <v>0</v>
      </c>
      <c r="F58" s="13">
        <v>0</v>
      </c>
      <c r="G58" s="13">
        <v>0</v>
      </c>
      <c r="H58" s="13">
        <v>0</v>
      </c>
      <c r="I58" s="13">
        <f t="shared" si="4"/>
        <v>455</v>
      </c>
      <c r="J58" s="13">
        <f t="shared" si="5"/>
        <v>278460</v>
      </c>
      <c r="K58" s="139"/>
    </row>
    <row r="59" spans="2:11" ht="24.75" customHeight="1" thickBot="1">
      <c r="B59" s="244" t="s">
        <v>2</v>
      </c>
      <c r="C59" s="77">
        <f>SUM(C46:C58)</f>
        <v>12423</v>
      </c>
      <c r="D59" s="77">
        <f aca="true" t="shared" si="6" ref="D59:J59">SUM(D46:D58)</f>
        <v>7156527</v>
      </c>
      <c r="E59" s="77">
        <f t="shared" si="6"/>
        <v>879</v>
      </c>
      <c r="F59" s="77">
        <f t="shared" si="6"/>
        <v>402151</v>
      </c>
      <c r="G59" s="77">
        <f t="shared" si="6"/>
        <v>792</v>
      </c>
      <c r="H59" s="77">
        <f t="shared" si="6"/>
        <v>253900</v>
      </c>
      <c r="I59" s="77">
        <f t="shared" si="6"/>
        <v>14094</v>
      </c>
      <c r="J59" s="77">
        <f t="shared" si="6"/>
        <v>7812578</v>
      </c>
      <c r="K59" s="40"/>
    </row>
    <row r="60" spans="2:11" ht="15.75" thickTop="1">
      <c r="B60" s="300"/>
      <c r="C60" s="300"/>
      <c r="D60" s="300"/>
      <c r="E60" s="300"/>
      <c r="F60" s="300"/>
      <c r="G60" s="300"/>
      <c r="H60" s="300"/>
      <c r="I60" s="82"/>
      <c r="J60" s="82"/>
      <c r="K60" s="82"/>
    </row>
    <row r="62" spans="2:8" ht="15">
      <c r="B62" s="272"/>
      <c r="C62" s="272"/>
      <c r="D62" s="272"/>
      <c r="E62" s="272"/>
      <c r="F62" s="272"/>
      <c r="G62" s="272"/>
      <c r="H62" s="272"/>
    </row>
    <row r="63" spans="4:5" ht="15">
      <c r="D63" s="39"/>
      <c r="E63" s="39"/>
    </row>
  </sheetData>
  <sheetProtection/>
  <mergeCells count="32">
    <mergeCell ref="B2:K2"/>
    <mergeCell ref="I3:K3"/>
    <mergeCell ref="B3:C3"/>
    <mergeCell ref="F3:G3"/>
    <mergeCell ref="G4:H4"/>
    <mergeCell ref="J4:K4"/>
    <mergeCell ref="C4:D4"/>
    <mergeCell ref="B4:B5"/>
    <mergeCell ref="E4:F4"/>
    <mergeCell ref="B20:H20"/>
    <mergeCell ref="C25:D25"/>
    <mergeCell ref="E43:F43"/>
    <mergeCell ref="B42:J42"/>
    <mergeCell ref="B22:K22"/>
    <mergeCell ref="E25:F25"/>
    <mergeCell ref="B24:C24"/>
    <mergeCell ref="D24:G24"/>
    <mergeCell ref="B23:K23"/>
    <mergeCell ref="B25:B26"/>
    <mergeCell ref="I43:J43"/>
    <mergeCell ref="B43:C43"/>
    <mergeCell ref="I25:K25"/>
    <mergeCell ref="C44:D44"/>
    <mergeCell ref="H24:K24"/>
    <mergeCell ref="G44:H44"/>
    <mergeCell ref="J26:K26"/>
    <mergeCell ref="B62:H62"/>
    <mergeCell ref="E44:F44"/>
    <mergeCell ref="G25:H25"/>
    <mergeCell ref="B41:H41"/>
    <mergeCell ref="B60:H60"/>
    <mergeCell ref="B44:B45"/>
  </mergeCells>
  <printOptions horizontalCentered="1" verticalCentered="1"/>
  <pageMargins left="1" right="0.83" top="1.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J22"/>
  <sheetViews>
    <sheetView rightToLeft="1" zoomScalePageLayoutView="0" workbookViewId="0" topLeftCell="A1">
      <selection activeCell="O7" sqref="O7"/>
    </sheetView>
  </sheetViews>
  <sheetFormatPr defaultColWidth="9.140625" defaultRowHeight="15"/>
  <cols>
    <col min="1" max="1" width="3.57421875" style="0" customWidth="1"/>
    <col min="2" max="2" width="15.57421875" style="0" customWidth="1"/>
    <col min="3" max="3" width="15.28125" style="0" customWidth="1"/>
    <col min="4" max="4" width="15.57421875" style="0" customWidth="1"/>
    <col min="5" max="5" width="14.57421875" style="0" customWidth="1"/>
    <col min="6" max="6" width="17.140625" style="0" customWidth="1"/>
    <col min="7" max="7" width="16.7109375" style="0" customWidth="1"/>
    <col min="8" max="8" width="18.57421875" style="0" customWidth="1"/>
  </cols>
  <sheetData>
    <row r="2" spans="2:10" ht="20.25" customHeight="1">
      <c r="B2" s="307" t="s">
        <v>441</v>
      </c>
      <c r="C2" s="307"/>
      <c r="D2" s="307"/>
      <c r="E2" s="307"/>
      <c r="F2" s="307"/>
      <c r="G2" s="307"/>
      <c r="H2" s="307"/>
      <c r="I2" s="9"/>
      <c r="J2" s="9"/>
    </row>
    <row r="3" spans="2:8" ht="15.75">
      <c r="B3" s="304" t="s">
        <v>424</v>
      </c>
      <c r="C3" s="304"/>
      <c r="D3" s="303" t="s">
        <v>148</v>
      </c>
      <c r="E3" s="303"/>
      <c r="F3" s="89"/>
      <c r="G3" s="303" t="s">
        <v>42</v>
      </c>
      <c r="H3" s="303"/>
    </row>
    <row r="4" spans="2:8" ht="15.75">
      <c r="B4" s="310" t="s">
        <v>43</v>
      </c>
      <c r="C4" s="310" t="s">
        <v>235</v>
      </c>
      <c r="D4" s="310"/>
      <c r="E4" s="310" t="s">
        <v>236</v>
      </c>
      <c r="F4" s="310"/>
      <c r="G4" s="310" t="s">
        <v>237</v>
      </c>
      <c r="H4" s="310"/>
    </row>
    <row r="5" spans="2:8" ht="16.5" thickBot="1">
      <c r="B5" s="311"/>
      <c r="C5" s="141" t="s">
        <v>44</v>
      </c>
      <c r="D5" s="141" t="s">
        <v>31</v>
      </c>
      <c r="E5" s="141" t="s">
        <v>44</v>
      </c>
      <c r="F5" s="141" t="s">
        <v>31</v>
      </c>
      <c r="G5" s="141" t="s">
        <v>44</v>
      </c>
      <c r="H5" s="141" t="s">
        <v>31</v>
      </c>
    </row>
    <row r="6" spans="2:8" ht="24.75" customHeight="1" thickTop="1">
      <c r="B6" s="202" t="s">
        <v>326</v>
      </c>
      <c r="C6" s="13">
        <v>108093</v>
      </c>
      <c r="D6" s="13">
        <v>1956483</v>
      </c>
      <c r="E6" s="13">
        <v>4486</v>
      </c>
      <c r="F6" s="13">
        <v>117410</v>
      </c>
      <c r="G6" s="13">
        <f>C6+E6</f>
        <v>112579</v>
      </c>
      <c r="H6" s="13">
        <f>D6+F6</f>
        <v>2073893</v>
      </c>
    </row>
    <row r="7" spans="2:8" ht="24.75" customHeight="1">
      <c r="B7" s="225" t="s">
        <v>32</v>
      </c>
      <c r="C7" s="12">
        <v>345487</v>
      </c>
      <c r="D7" s="12">
        <v>4708155</v>
      </c>
      <c r="E7" s="12">
        <v>10900</v>
      </c>
      <c r="F7" s="12">
        <v>177500</v>
      </c>
      <c r="G7" s="12">
        <f aca="true" t="shared" si="0" ref="G7:G18">C7+E7</f>
        <v>356387</v>
      </c>
      <c r="H7" s="12">
        <f aca="true" t="shared" si="1" ref="H7:H18">D7+F7</f>
        <v>4885655</v>
      </c>
    </row>
    <row r="8" spans="2:8" ht="24.75" customHeight="1">
      <c r="B8" s="202" t="s">
        <v>33</v>
      </c>
      <c r="C8" s="13">
        <v>375463</v>
      </c>
      <c r="D8" s="13">
        <v>4552697</v>
      </c>
      <c r="E8" s="13">
        <v>2118</v>
      </c>
      <c r="F8" s="13">
        <v>48714</v>
      </c>
      <c r="G8" s="13">
        <f t="shared" si="0"/>
        <v>377581</v>
      </c>
      <c r="H8" s="13">
        <f t="shared" si="1"/>
        <v>4601411</v>
      </c>
    </row>
    <row r="9" spans="2:8" ht="27" customHeight="1">
      <c r="B9" s="225" t="s">
        <v>327</v>
      </c>
      <c r="C9" s="12">
        <v>10135</v>
      </c>
      <c r="D9" s="12">
        <v>247897</v>
      </c>
      <c r="E9" s="12">
        <v>114557</v>
      </c>
      <c r="F9" s="12">
        <v>3276983</v>
      </c>
      <c r="G9" s="12">
        <f t="shared" si="0"/>
        <v>124692</v>
      </c>
      <c r="H9" s="12">
        <f t="shared" si="1"/>
        <v>3524880</v>
      </c>
    </row>
    <row r="10" spans="2:8" ht="27.75" customHeight="1">
      <c r="B10" s="202" t="s">
        <v>34</v>
      </c>
      <c r="C10" s="13">
        <v>280</v>
      </c>
      <c r="D10" s="13">
        <v>6160</v>
      </c>
      <c r="E10" s="13">
        <v>65446</v>
      </c>
      <c r="F10" s="13">
        <v>1467213</v>
      </c>
      <c r="G10" s="13">
        <f t="shared" si="0"/>
        <v>65726</v>
      </c>
      <c r="H10" s="13">
        <f t="shared" si="1"/>
        <v>1473373</v>
      </c>
    </row>
    <row r="11" spans="2:8" ht="27" customHeight="1">
      <c r="B11" s="225" t="s">
        <v>35</v>
      </c>
      <c r="C11" s="12">
        <v>6936</v>
      </c>
      <c r="D11" s="12">
        <v>43571</v>
      </c>
      <c r="E11" s="12">
        <v>38595</v>
      </c>
      <c r="F11" s="12">
        <v>708624</v>
      </c>
      <c r="G11" s="12">
        <f t="shared" si="0"/>
        <v>45531</v>
      </c>
      <c r="H11" s="12">
        <f t="shared" si="1"/>
        <v>752195</v>
      </c>
    </row>
    <row r="12" spans="2:8" ht="27" customHeight="1">
      <c r="B12" s="202" t="s">
        <v>36</v>
      </c>
      <c r="C12" s="13">
        <v>0</v>
      </c>
      <c r="D12" s="13">
        <v>0</v>
      </c>
      <c r="E12" s="13">
        <v>82683</v>
      </c>
      <c r="F12" s="13">
        <v>1305563</v>
      </c>
      <c r="G12" s="13">
        <f t="shared" si="0"/>
        <v>82683</v>
      </c>
      <c r="H12" s="13">
        <f t="shared" si="1"/>
        <v>1305563</v>
      </c>
    </row>
    <row r="13" spans="2:8" ht="27" customHeight="1">
      <c r="B13" s="184" t="s">
        <v>37</v>
      </c>
      <c r="C13" s="12">
        <v>12680</v>
      </c>
      <c r="D13" s="12">
        <v>190996</v>
      </c>
      <c r="E13" s="12">
        <v>4371</v>
      </c>
      <c r="F13" s="12">
        <v>69535</v>
      </c>
      <c r="G13" s="12">
        <f t="shared" si="0"/>
        <v>17051</v>
      </c>
      <c r="H13" s="12">
        <f t="shared" si="1"/>
        <v>260531</v>
      </c>
    </row>
    <row r="14" spans="2:8" ht="27" customHeight="1">
      <c r="B14" s="202" t="s">
        <v>95</v>
      </c>
      <c r="C14" s="13">
        <v>4630</v>
      </c>
      <c r="D14" s="13">
        <v>48840</v>
      </c>
      <c r="E14" s="13">
        <v>17329</v>
      </c>
      <c r="F14" s="13">
        <v>214346</v>
      </c>
      <c r="G14" s="13">
        <f t="shared" si="0"/>
        <v>21959</v>
      </c>
      <c r="H14" s="13">
        <f t="shared" si="1"/>
        <v>263186</v>
      </c>
    </row>
    <row r="15" spans="2:8" ht="26.25" customHeight="1">
      <c r="B15" s="225" t="s">
        <v>94</v>
      </c>
      <c r="C15" s="12">
        <v>2035</v>
      </c>
      <c r="D15" s="12">
        <v>22350</v>
      </c>
      <c r="E15" s="12">
        <v>44685</v>
      </c>
      <c r="F15" s="12">
        <v>1041940</v>
      </c>
      <c r="G15" s="12">
        <f t="shared" si="0"/>
        <v>46720</v>
      </c>
      <c r="H15" s="12">
        <f t="shared" si="1"/>
        <v>1064290</v>
      </c>
    </row>
    <row r="16" spans="2:8" ht="27" customHeight="1">
      <c r="B16" s="202" t="s">
        <v>404</v>
      </c>
      <c r="C16" s="13">
        <v>32580</v>
      </c>
      <c r="D16" s="13">
        <v>195600</v>
      </c>
      <c r="E16" s="13">
        <v>72010</v>
      </c>
      <c r="F16" s="13">
        <v>1099520</v>
      </c>
      <c r="G16" s="13">
        <f t="shared" si="0"/>
        <v>104590</v>
      </c>
      <c r="H16" s="13">
        <f t="shared" si="1"/>
        <v>1295120</v>
      </c>
    </row>
    <row r="17" spans="2:8" ht="26.25" customHeight="1">
      <c r="B17" s="184" t="s">
        <v>38</v>
      </c>
      <c r="C17" s="12">
        <v>0</v>
      </c>
      <c r="D17" s="12">
        <v>0</v>
      </c>
      <c r="E17" s="12">
        <v>10430</v>
      </c>
      <c r="F17" s="12">
        <v>77050</v>
      </c>
      <c r="G17" s="12">
        <f t="shared" si="0"/>
        <v>10430</v>
      </c>
      <c r="H17" s="12">
        <f t="shared" si="1"/>
        <v>77050</v>
      </c>
    </row>
    <row r="18" spans="2:8" ht="27" customHeight="1" thickBot="1">
      <c r="B18" s="34" t="s">
        <v>39</v>
      </c>
      <c r="C18" s="13">
        <v>640</v>
      </c>
      <c r="D18" s="13">
        <v>3200</v>
      </c>
      <c r="E18" s="13">
        <v>209682</v>
      </c>
      <c r="F18" s="13">
        <v>922505</v>
      </c>
      <c r="G18" s="13">
        <f t="shared" si="0"/>
        <v>210322</v>
      </c>
      <c r="H18" s="13">
        <f t="shared" si="1"/>
        <v>925705</v>
      </c>
    </row>
    <row r="19" spans="2:8" ht="30" customHeight="1" thickBot="1">
      <c r="B19" s="226" t="s">
        <v>2</v>
      </c>
      <c r="C19" s="18">
        <f aca="true" t="shared" si="2" ref="C19:H19">SUM(C6:C18)</f>
        <v>898959</v>
      </c>
      <c r="D19" s="18">
        <f t="shared" si="2"/>
        <v>11975949</v>
      </c>
      <c r="E19" s="18">
        <f t="shared" si="2"/>
        <v>677292</v>
      </c>
      <c r="F19" s="18">
        <f t="shared" si="2"/>
        <v>10526903</v>
      </c>
      <c r="G19" s="18">
        <f t="shared" si="2"/>
        <v>1576251</v>
      </c>
      <c r="H19" s="18">
        <f t="shared" si="2"/>
        <v>22502852</v>
      </c>
    </row>
    <row r="20" spans="2:10" ht="12.75" customHeight="1" thickTop="1">
      <c r="B20" s="309"/>
      <c r="C20" s="309"/>
      <c r="D20" s="309"/>
      <c r="E20" s="309"/>
      <c r="F20" s="309"/>
      <c r="G20" s="24"/>
      <c r="H20" s="24"/>
      <c r="I20" s="24"/>
      <c r="J20" s="24"/>
    </row>
    <row r="21" ht="8.25" customHeight="1"/>
    <row r="22" spans="2:6" ht="15">
      <c r="B22" s="35"/>
      <c r="C22" s="35"/>
      <c r="D22" s="35"/>
      <c r="E22" s="35"/>
      <c r="F22" s="35"/>
    </row>
  </sheetData>
  <sheetProtection/>
  <mergeCells count="9">
    <mergeCell ref="B20:F20"/>
    <mergeCell ref="B2:H2"/>
    <mergeCell ref="B3:C3"/>
    <mergeCell ref="D3:E3"/>
    <mergeCell ref="G3:H3"/>
    <mergeCell ref="B4:B5"/>
    <mergeCell ref="C4:D4"/>
    <mergeCell ref="E4:F4"/>
    <mergeCell ref="G4:H4"/>
  </mergeCells>
  <printOptions/>
  <pageMargins left="0.7" right="0.89" top="1.02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</dc:creator>
  <cp:keywords/>
  <dc:description/>
  <cp:lastModifiedBy>Luna Rashed</cp:lastModifiedBy>
  <cp:lastPrinted>2010-12-06T11:21:40Z</cp:lastPrinted>
  <dcterms:created xsi:type="dcterms:W3CDTF">2013-09-08T04:27:43Z</dcterms:created>
  <dcterms:modified xsi:type="dcterms:W3CDTF">2022-09-25T08:09:54Z</dcterms:modified>
  <cp:category/>
  <cp:version/>
  <cp:contentType/>
  <cp:contentStatus/>
</cp:coreProperties>
</file>